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990" firstSheet="4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<sst xmlns="http://schemas.openxmlformats.org/spreadsheetml/2006/main" count="1001" uniqueCount="156">
  <si>
    <t>BAHAMAS MINISTRY OF TOURISM</t>
  </si>
  <si>
    <t>FOREIGN ARRIVALS BY FIRST PORT OF ENTRY</t>
  </si>
  <si>
    <t xml:space="preserve"> </t>
  </si>
  <si>
    <t>YEAR TO DATE</t>
  </si>
  <si>
    <t>NEW PROVIDENCE</t>
  </si>
  <si>
    <t>% CHG</t>
  </si>
  <si>
    <t>Air</t>
  </si>
  <si>
    <t>Sea</t>
  </si>
  <si>
    <t>Total</t>
  </si>
  <si>
    <t>GRAND BAHAMA</t>
  </si>
  <si>
    <t>FAMILY ISLANDS</t>
  </si>
  <si>
    <t>ALL BAHAMAS</t>
  </si>
  <si>
    <t>THESE FIGURES ARE PRELIMINARY AND SUBJECT TO REVISION.</t>
  </si>
  <si>
    <t>FOREIGN AIR ARRIVALS TO THE BAHAMAS</t>
  </si>
  <si>
    <t>BY FIRST PORT OF ENTRY</t>
  </si>
  <si>
    <t xml:space="preserve">        YEAR TO DATE</t>
  </si>
  <si>
    <t>ISLAND</t>
  </si>
  <si>
    <t>% Chg</t>
  </si>
  <si>
    <t>Nassau</t>
  </si>
  <si>
    <t>Paradise Island</t>
  </si>
  <si>
    <t>Freeport</t>
  </si>
  <si>
    <t>West End</t>
  </si>
  <si>
    <t>THE OUT ISLANDS</t>
  </si>
  <si>
    <t>ABACO</t>
  </si>
  <si>
    <t>Marsh Harbour</t>
  </si>
  <si>
    <t>Treasure Cay</t>
  </si>
  <si>
    <t>Walker's Cay</t>
  </si>
  <si>
    <t>ANDROS</t>
  </si>
  <si>
    <t>Andros Town</t>
  </si>
  <si>
    <t>Congo Town</t>
  </si>
  <si>
    <t>San Andros</t>
  </si>
  <si>
    <t>BERRY ISLANDS</t>
  </si>
  <si>
    <t>Chub Cay</t>
  </si>
  <si>
    <t>Gt. Harbour Cay</t>
  </si>
  <si>
    <t>BIMINI</t>
  </si>
  <si>
    <t>CAT CAY</t>
  </si>
  <si>
    <t>CAT ISLAND</t>
  </si>
  <si>
    <t>ELEUTHERA</t>
  </si>
  <si>
    <t>Governor's Hrbr.</t>
  </si>
  <si>
    <t>N. Eleuthera</t>
  </si>
  <si>
    <t>Rock Sound</t>
  </si>
  <si>
    <t>EXUMA</t>
  </si>
  <si>
    <t>INAGUA</t>
  </si>
  <si>
    <t>LONG ISLAND</t>
  </si>
  <si>
    <t>SAN SALVADOR</t>
  </si>
  <si>
    <t>TOTAL</t>
  </si>
  <si>
    <t>THE BAHAMAS MINISTRY OF TOURISM</t>
  </si>
  <si>
    <t xml:space="preserve"> % CHG</t>
  </si>
  <si>
    <t>%CHG</t>
  </si>
  <si>
    <t>THE BAHAMAS</t>
  </si>
  <si>
    <t>NASSAU/PI</t>
  </si>
  <si>
    <t>THESE FIGURES ARE PRELIMINARY &amp; SUBJECT TO REVISION</t>
  </si>
  <si>
    <t>FOREIGN AIR ARRIVALS TO THE ISLANDS OF THE BAHAMAS</t>
  </si>
  <si>
    <t>Berry Islands</t>
  </si>
  <si>
    <t>Great Harbour Cay</t>
  </si>
  <si>
    <t>Governor's Harbour</t>
  </si>
  <si>
    <t>North Eleuthera</t>
  </si>
  <si>
    <t>THESE FIGURES ARE PRELIMINARY &amp; SUBJECT TO REVISION.</t>
  </si>
  <si>
    <t>% Chg.</t>
  </si>
  <si>
    <t>Year to Date</t>
  </si>
  <si>
    <t>FOREIGN AIR ARRIVALS</t>
  </si>
  <si>
    <t xml:space="preserve">          </t>
  </si>
  <si>
    <t xml:space="preserve">visitors and transit arrivals to The Bahamas excluding ship crews, diplomatic personnel and returning </t>
  </si>
  <si>
    <t xml:space="preserve">residents.  They take no account of multiple entries made by the same visitors at different ports in The </t>
  </si>
  <si>
    <t>Bahamas and do not necessarily indicate the place of stay of visitors.</t>
  </si>
  <si>
    <t xml:space="preserve">These statistics provided by the Immigration Department are a manual immigration card count of all foreign </t>
  </si>
  <si>
    <t>Spanish Cay</t>
  </si>
  <si>
    <t>Four Seasons Exuma was closed by October 2009, by October 2010 the Sandals Resort in Exuma had taken its place.</t>
  </si>
  <si>
    <t>JAN '12</t>
  </si>
  <si>
    <t>YTD FEB '2012</t>
  </si>
  <si>
    <t>FEB 2012</t>
  </si>
  <si>
    <t>YTD FEB '12</t>
  </si>
  <si>
    <t>FEB '12</t>
  </si>
  <si>
    <t>MAR 12</t>
  </si>
  <si>
    <t>YTD MAR '12</t>
  </si>
  <si>
    <t>MAR '12</t>
  </si>
  <si>
    <t>APR '12</t>
  </si>
  <si>
    <t>YTD APR '12</t>
  </si>
  <si>
    <t>APR 12</t>
  </si>
  <si>
    <t>MAY 2012</t>
  </si>
  <si>
    <t>YTD MAY '12</t>
  </si>
  <si>
    <t>MAY 12</t>
  </si>
  <si>
    <t>JUN '12</t>
  </si>
  <si>
    <t>YTD JUN '12</t>
  </si>
  <si>
    <t>JUN 12</t>
  </si>
  <si>
    <t>JUL 12</t>
  </si>
  <si>
    <t>YTD JUL '12</t>
  </si>
  <si>
    <t>JUL '12</t>
  </si>
  <si>
    <t>AUG '12</t>
  </si>
  <si>
    <t>YTD AUG '12</t>
  </si>
  <si>
    <t>SEP '12</t>
  </si>
  <si>
    <t>YTD SEP '12</t>
  </si>
  <si>
    <t>OCT '12</t>
  </si>
  <si>
    <t>YTD OCT '12</t>
  </si>
  <si>
    <t>NOV '12</t>
  </si>
  <si>
    <t>YTD NOV '12</t>
  </si>
  <si>
    <t>DEC '12</t>
  </si>
  <si>
    <t>YTD DEC '12</t>
  </si>
  <si>
    <t>Airport in West End is closed and has been closed from January 2012.</t>
  </si>
  <si>
    <t>DEC '13</t>
  </si>
  <si>
    <t>YTD DEC '13</t>
  </si>
  <si>
    <t>DECEMBER 2013</t>
  </si>
  <si>
    <t>DECEMBER 2013 PRELIMINARY</t>
  </si>
  <si>
    <t>JANUARY 2013 PRELIMINARY</t>
  </si>
  <si>
    <t>JANUARY 2013</t>
  </si>
  <si>
    <t>JAN '13</t>
  </si>
  <si>
    <t>FEB 2013</t>
  </si>
  <si>
    <t>YTD FEB '2013</t>
  </si>
  <si>
    <t xml:space="preserve">FEBRUARY 2013 PRELIMINARY </t>
  </si>
  <si>
    <t>YTD FEB '13</t>
  </si>
  <si>
    <t>FEB '13</t>
  </si>
  <si>
    <t>FEBRUARY 2013</t>
  </si>
  <si>
    <t>MARCH 2013</t>
  </si>
  <si>
    <t>MAR '13</t>
  </si>
  <si>
    <t>YTD MAR '13</t>
  </si>
  <si>
    <t>MAR 13</t>
  </si>
  <si>
    <t xml:space="preserve">MARCH 2013 PRELIMINARY </t>
  </si>
  <si>
    <t>APR '13</t>
  </si>
  <si>
    <t>YTD APR '13</t>
  </si>
  <si>
    <t>APRIL 2013</t>
  </si>
  <si>
    <t>APR 13</t>
  </si>
  <si>
    <t xml:space="preserve">APRIL 2013 PRELIMINARY </t>
  </si>
  <si>
    <t xml:space="preserve">REVISED MAY 2013 PRELIMINARY </t>
  </si>
  <si>
    <t>MAY 2013</t>
  </si>
  <si>
    <t>YTD MAY '13</t>
  </si>
  <si>
    <t>MAY 13</t>
  </si>
  <si>
    <t>JUN '13</t>
  </si>
  <si>
    <t>YTD JUN '13</t>
  </si>
  <si>
    <t>JUNE 2013</t>
  </si>
  <si>
    <t>JUN 13</t>
  </si>
  <si>
    <t xml:space="preserve">JUNE 2013 PRELIMINARY </t>
  </si>
  <si>
    <t>JULY 2013 PRELIMINARY</t>
  </si>
  <si>
    <t>JUL 13</t>
  </si>
  <si>
    <t>YTD JUL '13</t>
  </si>
  <si>
    <t>JUL '13</t>
  </si>
  <si>
    <t>JULY 2013</t>
  </si>
  <si>
    <t>AUGUST 2013 PRELIMINARY</t>
  </si>
  <si>
    <t>AUG '13</t>
  </si>
  <si>
    <t>YTD AUG '13</t>
  </si>
  <si>
    <t>AUGUST 2013</t>
  </si>
  <si>
    <t>SEPTEMBER 2013 PRELIMINARY</t>
  </si>
  <si>
    <t>SEP '13</t>
  </si>
  <si>
    <t>YTD SEP '13</t>
  </si>
  <si>
    <t>SEPTEMBER 2013</t>
  </si>
  <si>
    <t>OCT '13</t>
  </si>
  <si>
    <t>OCTOBER 2013</t>
  </si>
  <si>
    <t>YTD OCT '13</t>
  </si>
  <si>
    <t>OCTOBER 2013 PRELIMINARY</t>
  </si>
  <si>
    <t>NOV '13</t>
  </si>
  <si>
    <t>YTD NOV '13</t>
  </si>
  <si>
    <t>NOVEMBER 2013</t>
  </si>
  <si>
    <t>NOVEMBER 2013 PRELIMINARY</t>
  </si>
  <si>
    <t>holiday is normally a big travel holiday for visitors to visit the Bahamas.</t>
  </si>
  <si>
    <t>The Easter Holiday weekend fell in March 2013 instead of April 2013.  In 2012, Easter fell in April. This</t>
  </si>
  <si>
    <t>Club Med San Salvador was closed in Sept. 2010 &amp; Sept. 2011, Sept. 2012 and Sept. 2013</t>
  </si>
  <si>
    <t>Hurricane Sandy hit Bah. Oct. 25 thru Oct. 28, 2012.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</si>
</sst>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General_)"/>
    <numFmt numFmtId="168" formatCode="_(* #,##0_);_(* \(#,##0\);_(* &quot;-&quot;??_);_(@_)"/>
    <numFmt numFmtId="169" formatCode="0.0"/>
    <numFmt numFmtId="170" formatCode="mm/dd/yy"/>
    <numFmt numFmtId="171" formatCode="\2\5\ \A\p\r\ \9\7"/>
    <numFmt numFmtId="172" formatCode="0.000_)"/>
    <numFmt numFmtId="173" formatCode="0.0000_)"/>
    <numFmt numFmtId="174" formatCode="dd\-mmm\-yy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6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Courier"/>
      <family val="3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3">
    <xf numFmtId="164" fontId="0" fillId="0" borderId="0" xfId="0" applyAlignment="1">
      <alignment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49" fontId="5" fillId="0" borderId="0" xfId="0" applyNumberFormat="1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centerContinuous"/>
      <protection/>
    </xf>
    <xf numFmtId="164" fontId="7" fillId="0" borderId="0" xfId="0" applyFont="1" applyAlignment="1" quotePrefix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37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  <xf numFmtId="164" fontId="7" fillId="33" borderId="0" xfId="0" applyFont="1" applyFill="1" applyAlignment="1" applyProtection="1">
      <alignment horizontal="center"/>
      <protection/>
    </xf>
    <xf numFmtId="37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Alignment="1" applyProtection="1">
      <alignment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 horizontal="centerContinuous"/>
    </xf>
    <xf numFmtId="164" fontId="0" fillId="0" borderId="0" xfId="0" applyAlignment="1">
      <alignment horizontal="left"/>
    </xf>
    <xf numFmtId="15" fontId="8" fillId="0" borderId="0" xfId="0" applyNumberFormat="1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164" fontId="7" fillId="0" borderId="0" xfId="0" applyFont="1" applyAlignment="1" applyProtection="1" quotePrefix="1">
      <alignment horizontal="right"/>
      <protection/>
    </xf>
    <xf numFmtId="168" fontId="8" fillId="0" borderId="0" xfId="42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right"/>
      <protection/>
    </xf>
    <xf numFmtId="164" fontId="7" fillId="0" borderId="0" xfId="0" applyFont="1" applyAlignment="1" applyProtection="1" quotePrefix="1">
      <alignment horizontal="center"/>
      <protection/>
    </xf>
    <xf numFmtId="166" fontId="7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 horizontal="left"/>
      <protection/>
    </xf>
    <xf numFmtId="168" fontId="7" fillId="0" borderId="0" xfId="42" applyNumberFormat="1" applyFont="1" applyAlignment="1" applyProtection="1" quotePrefix="1">
      <alignment horizontal="right"/>
      <protection/>
    </xf>
    <xf numFmtId="168" fontId="7" fillId="0" borderId="0" xfId="42" applyNumberFormat="1" applyFont="1" applyAlignment="1">
      <alignment/>
    </xf>
    <xf numFmtId="49" fontId="7" fillId="0" borderId="0" xfId="0" applyNumberFormat="1" applyFont="1" applyAlignment="1" applyProtection="1" quotePrefix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Continuous"/>
      <protection/>
    </xf>
    <xf numFmtId="164" fontId="8" fillId="0" borderId="0" xfId="0" applyFont="1" applyAlignment="1" applyProtection="1">
      <alignment horizontal="fill"/>
      <protection/>
    </xf>
    <xf numFmtId="164" fontId="7" fillId="0" borderId="0" xfId="0" applyFont="1" applyAlignment="1" quotePrefix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Alignment="1">
      <alignment horizontal="right"/>
    </xf>
    <xf numFmtId="164" fontId="8" fillId="0" borderId="0" xfId="0" applyFont="1" applyAlignment="1" applyProtection="1">
      <alignment horizontal="center"/>
      <protection/>
    </xf>
    <xf numFmtId="37" fontId="7" fillId="33" borderId="0" xfId="0" applyNumberFormat="1" applyFont="1" applyFill="1" applyAlignment="1" applyProtection="1">
      <alignment/>
      <protection/>
    </xf>
    <xf numFmtId="22" fontId="7" fillId="0" borderId="0" xfId="0" applyNumberFormat="1" applyFont="1" applyAlignment="1">
      <alignment horizontal="centerContinuous"/>
    </xf>
    <xf numFmtId="15" fontId="8" fillId="0" borderId="0" xfId="0" applyNumberFormat="1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5" fillId="0" borderId="0" xfId="59" applyFont="1" applyAlignment="1">
      <alignment horizontal="centerContinuous"/>
      <protection/>
    </xf>
    <xf numFmtId="0" fontId="8" fillId="0" borderId="0" xfId="59">
      <alignment/>
      <protection/>
    </xf>
    <xf numFmtId="49" fontId="5" fillId="0" borderId="0" xfId="59" applyNumberFormat="1" applyFont="1" applyAlignment="1">
      <alignment horizontal="centerContinuous"/>
      <protection/>
    </xf>
    <xf numFmtId="49" fontId="5" fillId="0" borderId="0" xfId="59" applyNumberFormat="1" applyFont="1" applyAlignment="1" applyProtection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5" fillId="0" borderId="0" xfId="59" applyFont="1" applyAlignment="1" applyProtection="1">
      <alignment horizontal="centerContinuous"/>
      <protection/>
    </xf>
    <xf numFmtId="0" fontId="8" fillId="0" borderId="0" xfId="59" applyFont="1">
      <alignment/>
      <protection/>
    </xf>
    <xf numFmtId="0" fontId="8" fillId="0" borderId="0" xfId="59" applyFont="1" applyAlignment="1" applyProtection="1">
      <alignment horizontal="left"/>
      <protection/>
    </xf>
    <xf numFmtId="0" fontId="8" fillId="0" borderId="0" xfId="59" applyFont="1" applyAlignment="1" applyProtection="1">
      <alignment horizontal="fill"/>
      <protection/>
    </xf>
    <xf numFmtId="0" fontId="7" fillId="0" borderId="0" xfId="59" applyFont="1" applyAlignment="1" quotePrefix="1">
      <alignment horizontal="right"/>
      <protection/>
    </xf>
    <xf numFmtId="0" fontId="7" fillId="0" borderId="0" xfId="59" applyFont="1" applyAlignment="1">
      <alignment horizontal="center"/>
      <protection/>
    </xf>
    <xf numFmtId="0" fontId="7" fillId="0" borderId="0" xfId="59" applyFont="1" applyAlignment="1">
      <alignment horizontal="right"/>
      <protection/>
    </xf>
    <xf numFmtId="0" fontId="7" fillId="0" borderId="0" xfId="59" applyFont="1" applyAlignment="1" applyProtection="1">
      <alignment horizontal="left"/>
      <protection/>
    </xf>
    <xf numFmtId="0" fontId="8" fillId="0" borderId="0" xfId="59" applyFont="1" applyAlignment="1">
      <alignment horizontal="right"/>
      <protection/>
    </xf>
    <xf numFmtId="0" fontId="8" fillId="0" borderId="0" xfId="59" applyFont="1" applyAlignment="1" applyProtection="1">
      <alignment horizontal="center"/>
      <protection/>
    </xf>
    <xf numFmtId="37" fontId="8" fillId="0" borderId="0" xfId="59" applyNumberFormat="1" applyFont="1" applyProtection="1">
      <alignment/>
      <protection/>
    </xf>
    <xf numFmtId="175" fontId="8" fillId="0" borderId="0" xfId="59" applyNumberFormat="1" applyFont="1" applyProtection="1">
      <alignment/>
      <protection/>
    </xf>
    <xf numFmtId="0" fontId="7" fillId="0" borderId="0" xfId="59" applyFont="1" applyAlignment="1" applyProtection="1">
      <alignment horizontal="center"/>
      <protection/>
    </xf>
    <xf numFmtId="37" fontId="7" fillId="0" borderId="0" xfId="59" applyNumberFormat="1" applyFont="1" applyProtection="1">
      <alignment/>
      <protection/>
    </xf>
    <xf numFmtId="175" fontId="7" fillId="0" borderId="0" xfId="59" applyNumberFormat="1" applyFont="1" applyProtection="1">
      <alignment/>
      <protection/>
    </xf>
    <xf numFmtId="175" fontId="8" fillId="0" borderId="0" xfId="59" applyNumberFormat="1" applyFont="1" applyAlignment="1" applyProtection="1">
      <alignment horizontal="left"/>
      <protection/>
    </xf>
    <xf numFmtId="0" fontId="7" fillId="33" borderId="0" xfId="59" applyFont="1" applyFill="1" applyAlignment="1" applyProtection="1">
      <alignment horizontal="center"/>
      <protection/>
    </xf>
    <xf numFmtId="37" fontId="7" fillId="33" borderId="0" xfId="59" applyNumberFormat="1" applyFont="1" applyFill="1" applyProtection="1">
      <alignment/>
      <protection/>
    </xf>
    <xf numFmtId="175" fontId="7" fillId="33" borderId="0" xfId="59" applyNumberFormat="1" applyFont="1" applyFill="1" applyProtection="1">
      <alignment/>
      <protection/>
    </xf>
    <xf numFmtId="166" fontId="8" fillId="0" borderId="0" xfId="59" applyNumberFormat="1" applyFont="1" applyProtection="1">
      <alignment/>
      <protection/>
    </xf>
    <xf numFmtId="166" fontId="8" fillId="0" borderId="0" xfId="59" applyNumberFormat="1" applyFont="1" applyAlignment="1" applyProtection="1">
      <alignment horizontal="left"/>
      <protection/>
    </xf>
    <xf numFmtId="15" fontId="8" fillId="0" borderId="0" xfId="59" applyNumberFormat="1" applyFont="1" applyAlignment="1" applyProtection="1">
      <alignment horizontal="left"/>
      <protection/>
    </xf>
    <xf numFmtId="15" fontId="8" fillId="0" borderId="0" xfId="59" applyNumberFormat="1" applyFont="1" applyAlignment="1" applyProtection="1">
      <alignment horizontal="centerContinuous"/>
      <protection/>
    </xf>
    <xf numFmtId="0" fontId="7" fillId="0" borderId="0" xfId="59" applyFont="1" applyAlignment="1">
      <alignment horizontal="centerContinuous"/>
      <protection/>
    </xf>
    <xf numFmtId="22" fontId="7" fillId="0" borderId="0" xfId="59" applyNumberFormat="1" applyFont="1" applyAlignment="1">
      <alignment horizontal="centerContinuous"/>
      <protection/>
    </xf>
    <xf numFmtId="0" fontId="5" fillId="0" borderId="0" xfId="59" applyFont="1" applyAlignment="1">
      <alignment horizontal="centerContinuous"/>
      <protection/>
    </xf>
    <xf numFmtId="0" fontId="5" fillId="0" borderId="0" xfId="59" applyFont="1" applyAlignment="1" applyProtection="1">
      <alignment horizontal="centerContinuous"/>
      <protection/>
    </xf>
    <xf numFmtId="0" fontId="8" fillId="0" borderId="0" xfId="59" applyFont="1" applyAlignment="1">
      <alignment horizontal="centerContinuous"/>
      <protection/>
    </xf>
    <xf numFmtId="0" fontId="7" fillId="0" borderId="0" xfId="59" applyFont="1" applyAlignment="1" applyProtection="1">
      <alignment horizontal="centerContinuous"/>
      <protection/>
    </xf>
    <xf numFmtId="0" fontId="7" fillId="0" borderId="0" xfId="59" applyFont="1">
      <alignment/>
      <protection/>
    </xf>
    <xf numFmtId="0" fontId="7" fillId="0" borderId="0" xfId="59" applyFont="1" applyAlignment="1" applyProtection="1" quotePrefix="1">
      <alignment horizontal="right"/>
      <protection/>
    </xf>
    <xf numFmtId="0" fontId="7" fillId="0" borderId="0" xfId="59" applyFont="1" applyAlignment="1" applyProtection="1">
      <alignment horizontal="right"/>
      <protection/>
    </xf>
    <xf numFmtId="168" fontId="8" fillId="0" borderId="0" xfId="42" applyNumberFormat="1" applyFont="1" applyAlignment="1" applyProtection="1" quotePrefix="1">
      <alignment horizontal="right"/>
      <protection/>
    </xf>
    <xf numFmtId="0" fontId="7" fillId="0" borderId="0" xfId="59" applyFont="1" applyAlignment="1" applyProtection="1" quotePrefix="1">
      <alignment horizontal="center"/>
      <protection/>
    </xf>
    <xf numFmtId="175" fontId="7" fillId="0" borderId="0" xfId="59" applyNumberFormat="1" applyFont="1" applyAlignment="1" applyProtection="1">
      <alignment horizontal="center"/>
      <protection/>
    </xf>
    <xf numFmtId="37" fontId="8" fillId="0" borderId="0" xfId="59" applyNumberFormat="1" applyFont="1" applyAlignment="1" applyProtection="1">
      <alignment horizontal="right"/>
      <protection/>
    </xf>
    <xf numFmtId="175" fontId="7" fillId="0" borderId="0" xfId="59" applyNumberFormat="1" applyFont="1" applyProtection="1">
      <alignment/>
      <protection/>
    </xf>
    <xf numFmtId="0" fontId="8" fillId="0" borderId="0" xfId="58">
      <alignment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8" fillId="0" borderId="0" xfId="58" applyAlignment="1">
      <alignment horizontal="center"/>
      <protection/>
    </xf>
    <xf numFmtId="168" fontId="8" fillId="0" borderId="0" xfId="42" applyNumberFormat="1" applyFont="1" applyAlignment="1">
      <alignment/>
    </xf>
    <xf numFmtId="175" fontId="8" fillId="0" borderId="0" xfId="58" applyNumberFormat="1">
      <alignment/>
      <protection/>
    </xf>
    <xf numFmtId="168" fontId="8" fillId="0" borderId="0" xfId="42" applyNumberFormat="1" applyFont="1" applyAlignment="1">
      <alignment/>
    </xf>
    <xf numFmtId="175" fontId="8" fillId="0" borderId="0" xfId="58" applyNumberFormat="1" applyFont="1">
      <alignment/>
      <protection/>
    </xf>
    <xf numFmtId="168" fontId="7" fillId="0" borderId="0" xfId="42" applyNumberFormat="1" applyFont="1" applyAlignment="1">
      <alignment/>
    </xf>
    <xf numFmtId="175" fontId="7" fillId="0" borderId="0" xfId="58" applyNumberFormat="1" applyFont="1">
      <alignment/>
      <protection/>
    </xf>
    <xf numFmtId="0" fontId="5" fillId="0" borderId="0" xfId="57" applyFont="1" applyAlignment="1">
      <alignment horizontal="centerContinuous"/>
      <protection/>
    </xf>
    <xf numFmtId="0" fontId="13" fillId="0" borderId="0" xfId="57" applyFont="1" applyAlignment="1">
      <alignment horizontal="centerContinuous"/>
      <protection/>
    </xf>
    <xf numFmtId="0" fontId="13" fillId="0" borderId="0" xfId="57" applyFont="1">
      <alignment/>
      <protection/>
    </xf>
    <xf numFmtId="0" fontId="12" fillId="0" borderId="0" xfId="57">
      <alignment/>
      <protection/>
    </xf>
    <xf numFmtId="17" fontId="5" fillId="0" borderId="0" xfId="57" applyNumberFormat="1" applyFont="1" applyAlignment="1" quotePrefix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Continuous"/>
      <protection/>
    </xf>
    <xf numFmtId="0" fontId="8" fillId="0" borderId="0" xfId="57" applyFont="1" applyAlignment="1">
      <alignment horizontal="centerContinuous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right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right"/>
      <protection/>
    </xf>
    <xf numFmtId="0" fontId="8" fillId="0" borderId="0" xfId="57" applyFont="1" applyAlignment="1">
      <alignment horizontal="center"/>
      <protection/>
    </xf>
    <xf numFmtId="169" fontId="8" fillId="0" borderId="0" xfId="57" applyNumberFormat="1" applyFont="1">
      <alignment/>
      <protection/>
    </xf>
    <xf numFmtId="169" fontId="7" fillId="0" borderId="0" xfId="57" applyNumberFormat="1" applyFont="1">
      <alignment/>
      <protection/>
    </xf>
    <xf numFmtId="169" fontId="7" fillId="0" borderId="0" xfId="57" applyNumberFormat="1" applyFont="1">
      <alignment/>
      <protection/>
    </xf>
    <xf numFmtId="169" fontId="8" fillId="0" borderId="0" xfId="57" applyNumberFormat="1" applyFont="1">
      <alignment/>
      <protection/>
    </xf>
    <xf numFmtId="0" fontId="8" fillId="0" borderId="0" xfId="58" applyFont="1">
      <alignment/>
      <protection/>
    </xf>
    <xf numFmtId="0" fontId="5" fillId="0" borderId="0" xfId="60" applyFont="1" applyAlignment="1">
      <alignment horizontal="centerContinuous"/>
      <protection/>
    </xf>
    <xf numFmtId="0" fontId="13" fillId="0" borderId="0" xfId="60" applyFont="1" applyAlignment="1">
      <alignment horizontal="centerContinuous"/>
      <protection/>
    </xf>
    <xf numFmtId="0" fontId="13" fillId="0" borderId="0" xfId="60" applyFont="1">
      <alignment/>
      <protection/>
    </xf>
    <xf numFmtId="0" fontId="12" fillId="0" borderId="0" xfId="60">
      <alignment/>
      <protection/>
    </xf>
    <xf numFmtId="17" fontId="5" fillId="0" borderId="0" xfId="60" applyNumberFormat="1" applyFont="1" applyAlignment="1" quotePrefix="1">
      <alignment horizontal="centerContinuous"/>
      <protection/>
    </xf>
    <xf numFmtId="0" fontId="11" fillId="0" borderId="0" xfId="60" applyFont="1" applyAlignment="1">
      <alignment horizontal="centerContinuous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right"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0" fontId="8" fillId="0" borderId="0" xfId="60" applyFont="1" applyAlignment="1">
      <alignment horizontal="center"/>
      <protection/>
    </xf>
    <xf numFmtId="169" fontId="8" fillId="0" borderId="0" xfId="60" applyNumberFormat="1" applyFont="1">
      <alignment/>
      <protection/>
    </xf>
    <xf numFmtId="169" fontId="7" fillId="0" borderId="0" xfId="60" applyNumberFormat="1" applyFont="1">
      <alignment/>
      <protection/>
    </xf>
    <xf numFmtId="169" fontId="7" fillId="0" borderId="0" xfId="60" applyNumberFormat="1" applyFont="1">
      <alignment/>
      <protection/>
    </xf>
    <xf numFmtId="22" fontId="8" fillId="0" borderId="0" xfId="57" applyNumberFormat="1" applyFont="1" applyAlignment="1">
      <alignment horizontal="center"/>
      <protection/>
    </xf>
    <xf numFmtId="22" fontId="8" fillId="0" borderId="0" xfId="60" applyNumberFormat="1" applyFont="1" applyAlignment="1">
      <alignment horizontal="center"/>
      <protection/>
    </xf>
    <xf numFmtId="168" fontId="7" fillId="0" borderId="0" xfId="42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0" fontId="13" fillId="0" borderId="0" xfId="57" applyFont="1" applyAlignment="1">
      <alignment horizontal="center"/>
      <protection/>
    </xf>
    <xf numFmtId="1" fontId="8" fillId="0" borderId="0" xfId="42" applyNumberFormat="1" applyFont="1" applyAlignment="1" applyProtection="1" quotePrefix="1">
      <alignment horizontal="right"/>
      <protection/>
    </xf>
    <xf numFmtId="164" fontId="17" fillId="0" borderId="0" xfId="0" applyFont="1" applyAlignment="1">
      <alignment/>
    </xf>
    <xf numFmtId="164" fontId="7" fillId="0" borderId="0" xfId="0" applyFont="1" applyBorder="1" applyAlignment="1">
      <alignment horizontal="right"/>
    </xf>
    <xf numFmtId="0" fontId="6" fillId="0" borderId="0" xfId="60" applyFont="1" applyAlignment="1">
      <alignment horizontal="left"/>
      <protection/>
    </xf>
    <xf numFmtId="17" fontId="5" fillId="0" borderId="0" xfId="57" applyNumberFormat="1" applyFont="1" applyAlignment="1" quotePrefix="1">
      <alignment horizontal="centerContinuous"/>
      <protection/>
    </xf>
    <xf numFmtId="17" fontId="5" fillId="0" borderId="0" xfId="60" applyNumberFormat="1" applyFont="1" applyAlignment="1" quotePrefix="1">
      <alignment horizontal="centerContinuous"/>
      <protection/>
    </xf>
    <xf numFmtId="0" fontId="7" fillId="0" borderId="0" xfId="57" applyFont="1" applyAlignment="1" quotePrefix="1">
      <alignment horizontal="center"/>
      <protection/>
    </xf>
    <xf numFmtId="0" fontId="7" fillId="0" borderId="0" xfId="60" applyFont="1" applyAlignment="1" quotePrefix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 quotePrefix="1">
      <alignment horizontal="center"/>
      <protection/>
    </xf>
    <xf numFmtId="164" fontId="6" fillId="0" borderId="0" xfId="0" applyFont="1" applyAlignment="1">
      <alignment/>
    </xf>
    <xf numFmtId="0" fontId="7" fillId="0" borderId="0" xfId="60" applyFont="1" applyAlignment="1" quotePrefix="1">
      <alignment horizontal="right"/>
      <protection/>
    </xf>
    <xf numFmtId="0" fontId="7" fillId="0" borderId="0" xfId="57" applyFont="1" applyAlignment="1" quotePrefix="1">
      <alignment horizontal="right"/>
      <protection/>
    </xf>
    <xf numFmtId="0" fontId="18" fillId="0" borderId="0" xfId="59" applyFont="1">
      <alignment/>
      <protection/>
    </xf>
    <xf numFmtId="164" fontId="19" fillId="0" borderId="0" xfId="0" applyFont="1" applyAlignment="1">
      <alignment/>
    </xf>
    <xf numFmtId="168" fontId="55" fillId="0" borderId="0" xfId="42" applyNumberFormat="1" applyFont="1" applyAlignment="1">
      <alignment/>
    </xf>
    <xf numFmtId="164" fontId="7" fillId="0" borderId="0" xfId="0" applyFont="1" applyAlignment="1" applyProtection="1">
      <alignment horizontal="center"/>
      <protection/>
    </xf>
    <xf numFmtId="164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4" fontId="18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11" fillId="0" borderId="0" xfId="58" applyFont="1" applyAlignment="1">
      <alignment horizontal="center"/>
      <protection/>
    </xf>
    <xf numFmtId="17" fontId="5" fillId="0" borderId="0" xfId="58" applyNumberFormat="1" applyFont="1" applyAlignment="1" quotePrefix="1">
      <alignment horizontal="center"/>
      <protection/>
    </xf>
    <xf numFmtId="17" fontId="5" fillId="0" borderId="0" xfId="58" applyNumberFormat="1" applyFont="1" applyAlignment="1" quotePrefix="1">
      <alignment horizontal="center"/>
      <protection/>
    </xf>
    <xf numFmtId="0" fontId="8" fillId="0" borderId="0" xfId="58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15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  <xf numFmtId="0" fontId="6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22" fontId="8" fillId="0" borderId="0" xfId="57" applyNumberFormat="1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22" fontId="8" fillId="0" borderId="0" xfId="60" applyNumberFormat="1" applyFont="1" applyAlignment="1">
      <alignment horizontal="center"/>
      <protection/>
    </xf>
    <xf numFmtId="22" fontId="18" fillId="0" borderId="0" xfId="60" applyNumberFormat="1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elim August 2001" xfId="57"/>
    <cellStyle name="Normal_Prelim June 2001" xfId="58"/>
    <cellStyle name="Normal_PRELIM MAY 2001" xfId="59"/>
    <cellStyle name="Normal_Prelim September 200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B1" sqref="B1"/>
    </sheetView>
  </sheetViews>
  <sheetFormatPr defaultColWidth="10.875" defaultRowHeight="12.75"/>
  <cols>
    <col min="1" max="1" width="21.25390625" style="0" customWidth="1"/>
    <col min="2" max="3" width="10.625" style="0" customWidth="1"/>
    <col min="4" max="4" width="7.625" style="0" customWidth="1"/>
    <col min="5" max="6" width="11.625" style="0" customWidth="1"/>
    <col min="7" max="7" width="7.625" style="0" customWidth="1"/>
  </cols>
  <sheetData>
    <row r="1" spans="1:7" ht="15.75">
      <c r="A1" s="1" t="s">
        <v>46</v>
      </c>
      <c r="B1" s="2"/>
      <c r="C1" s="1"/>
      <c r="D1" s="1"/>
      <c r="E1" s="1"/>
      <c r="F1" s="1"/>
      <c r="G1" s="1"/>
    </row>
    <row r="2" spans="1:7" ht="15.75">
      <c r="A2" s="1"/>
      <c r="B2" s="2"/>
      <c r="C2" s="2"/>
      <c r="D2" s="2"/>
      <c r="E2" s="2"/>
      <c r="F2" s="1"/>
      <c r="G2" s="1"/>
    </row>
    <row r="3" spans="1:7" ht="15.75">
      <c r="A3" s="162" t="s">
        <v>103</v>
      </c>
      <c r="B3" s="162"/>
      <c r="C3" s="162"/>
      <c r="D3" s="162"/>
      <c r="E3" s="162"/>
      <c r="F3" s="162"/>
      <c r="G3" s="162"/>
    </row>
    <row r="4" spans="1:7" ht="15.75">
      <c r="A4" s="4"/>
      <c r="B4" s="1"/>
      <c r="C4" s="2"/>
      <c r="D4" s="2"/>
      <c r="E4" s="2"/>
      <c r="F4" s="1"/>
      <c r="G4" s="1"/>
    </row>
    <row r="5" spans="1:7" ht="15.75">
      <c r="A5" s="1" t="s">
        <v>1</v>
      </c>
      <c r="B5" s="2"/>
      <c r="C5" s="1"/>
      <c r="D5" s="1"/>
      <c r="E5" s="1"/>
      <c r="F5" s="1"/>
      <c r="G5" s="1"/>
    </row>
    <row r="6" spans="1:7" ht="15.75">
      <c r="A6" s="163"/>
      <c r="B6" s="163"/>
      <c r="C6" s="163"/>
      <c r="D6" s="163"/>
      <c r="E6" s="163"/>
      <c r="F6" s="163"/>
      <c r="G6" s="163"/>
    </row>
    <row r="8" spans="5:6" ht="12.75">
      <c r="E8" s="5" t="s">
        <v>3</v>
      </c>
      <c r="F8" s="5"/>
    </row>
    <row r="9" spans="1:7" ht="12.75">
      <c r="A9" s="5"/>
      <c r="B9" s="6"/>
      <c r="C9" s="6"/>
      <c r="D9" s="6"/>
      <c r="E9" s="6"/>
      <c r="F9" s="5"/>
      <c r="G9" s="6"/>
    </row>
    <row r="10" spans="1:7" ht="14.25" customHeight="1">
      <c r="A10" s="6" t="s">
        <v>4</v>
      </c>
      <c r="B10" s="7" t="s">
        <v>105</v>
      </c>
      <c r="C10" s="7" t="s">
        <v>68</v>
      </c>
      <c r="D10" s="8" t="s">
        <v>5</v>
      </c>
      <c r="E10" s="7" t="s">
        <v>105</v>
      </c>
      <c r="F10" s="7" t="s">
        <v>68</v>
      </c>
      <c r="G10" s="8" t="s">
        <v>5</v>
      </c>
    </row>
    <row r="11" spans="1:7" ht="12.75">
      <c r="A11" s="9" t="s">
        <v>6</v>
      </c>
      <c r="B11" s="10">
        <v>66615</v>
      </c>
      <c r="C11" s="10">
        <v>68308</v>
      </c>
      <c r="D11" s="11">
        <f>(+B11-C11)/C11*100</f>
        <v>-2.4784798266674475</v>
      </c>
      <c r="E11" s="10">
        <f>B11</f>
        <v>66615</v>
      </c>
      <c r="F11" s="10">
        <f>C11</f>
        <v>68308</v>
      </c>
      <c r="G11" s="11">
        <f>(+E11-F11)/F11*100</f>
        <v>-2.4784798266674475</v>
      </c>
    </row>
    <row r="12" spans="1:7" ht="12.75">
      <c r="A12" s="9" t="s">
        <v>7</v>
      </c>
      <c r="B12" s="10">
        <v>231893</v>
      </c>
      <c r="C12" s="10">
        <v>223482</v>
      </c>
      <c r="D12" s="11">
        <f>(+B12-C12)/C12*100</f>
        <v>3.763614071826814</v>
      </c>
      <c r="E12" s="10">
        <f>B12</f>
        <v>231893</v>
      </c>
      <c r="F12" s="10">
        <f>C12</f>
        <v>223482</v>
      </c>
      <c r="G12" s="11">
        <f>(+E12-F12)/F12*100</f>
        <v>3.763614071826814</v>
      </c>
    </row>
    <row r="13" spans="1:7" ht="12.75">
      <c r="A13" s="9" t="s">
        <v>8</v>
      </c>
      <c r="B13" s="12">
        <f>SUM(B11:B12)</f>
        <v>298508</v>
      </c>
      <c r="C13" s="12">
        <f>SUM(C11:C12)</f>
        <v>291790</v>
      </c>
      <c r="D13" s="13">
        <f>(+B13-C13)/C13*100</f>
        <v>2.302340724493643</v>
      </c>
      <c r="E13" s="12">
        <f>SUM(E11:E12)</f>
        <v>298508</v>
      </c>
      <c r="F13" s="12">
        <f>SUM(F11:F12)</f>
        <v>291790</v>
      </c>
      <c r="G13" s="13">
        <f>(+E13-F13)/F13*100</f>
        <v>2.302340724493643</v>
      </c>
    </row>
    <row r="14" spans="1:7" ht="12.75">
      <c r="A14" s="14"/>
      <c r="B14" s="15" t="s">
        <v>2</v>
      </c>
      <c r="C14" s="15" t="s">
        <v>2</v>
      </c>
      <c r="D14" s="16" t="s">
        <v>2</v>
      </c>
      <c r="E14" s="15" t="s">
        <v>2</v>
      </c>
      <c r="F14" s="15" t="s">
        <v>2</v>
      </c>
      <c r="G14" s="16" t="s">
        <v>2</v>
      </c>
    </row>
    <row r="15" spans="1:7" ht="12.75">
      <c r="A15" s="14"/>
      <c r="B15" s="10"/>
      <c r="C15" s="10"/>
      <c r="D15" s="16" t="s">
        <v>2</v>
      </c>
      <c r="E15" s="10"/>
      <c r="F15" s="10"/>
      <c r="G15" s="16" t="s">
        <v>2</v>
      </c>
    </row>
    <row r="16" spans="1:7" ht="14.25" customHeight="1">
      <c r="A16" s="6" t="s">
        <v>9</v>
      </c>
      <c r="B16" s="10"/>
      <c r="C16" s="10"/>
      <c r="D16" s="16" t="s">
        <v>2</v>
      </c>
      <c r="E16" s="10"/>
      <c r="F16" s="10"/>
      <c r="G16" s="16" t="s">
        <v>2</v>
      </c>
    </row>
    <row r="17" spans="1:7" ht="12.75">
      <c r="A17" s="9" t="s">
        <v>6</v>
      </c>
      <c r="B17" s="10">
        <v>6611</v>
      </c>
      <c r="C17" s="10">
        <v>9596</v>
      </c>
      <c r="D17" s="11">
        <f>(+B17-C17)/C17*100</f>
        <v>-31.10671112963735</v>
      </c>
      <c r="E17" s="10">
        <f>B17</f>
        <v>6611</v>
      </c>
      <c r="F17" s="10">
        <f>C17</f>
        <v>9596</v>
      </c>
      <c r="G17" s="11">
        <f>(+E17-F17)/F17*100</f>
        <v>-31.10671112963735</v>
      </c>
    </row>
    <row r="18" spans="1:7" ht="12.75">
      <c r="A18" s="9" t="s">
        <v>7</v>
      </c>
      <c r="B18" s="10">
        <v>58692</v>
      </c>
      <c r="C18" s="10">
        <v>58427</v>
      </c>
      <c r="D18" s="11">
        <f>(+B18-C18)/C18*100</f>
        <v>0.45355743063994386</v>
      </c>
      <c r="E18" s="10">
        <f>B18</f>
        <v>58692</v>
      </c>
      <c r="F18" s="10">
        <f>C18</f>
        <v>58427</v>
      </c>
      <c r="G18" s="11">
        <f>(+E18-F18)/F18*100</f>
        <v>0.45355743063994386</v>
      </c>
    </row>
    <row r="19" spans="1:7" ht="12.75">
      <c r="A19" s="9" t="s">
        <v>8</v>
      </c>
      <c r="B19" s="12">
        <f>SUM(B17:B18)</f>
        <v>65303</v>
      </c>
      <c r="C19" s="12">
        <f>SUM(C17:C18)</f>
        <v>68023</v>
      </c>
      <c r="D19" s="13">
        <f>(+B19-C19)/C19*100</f>
        <v>-3.998647516281258</v>
      </c>
      <c r="E19" s="12">
        <f>SUM(E17:E18)</f>
        <v>65303</v>
      </c>
      <c r="F19" s="12">
        <f>SUM(F17:F18)</f>
        <v>68023</v>
      </c>
      <c r="G19" s="13">
        <f>(+E19-F19)/F19*100</f>
        <v>-3.998647516281258</v>
      </c>
    </row>
    <row r="20" spans="1:7" ht="12.75">
      <c r="A20" s="17" t="s">
        <v>2</v>
      </c>
      <c r="B20" s="10"/>
      <c r="C20" s="10"/>
      <c r="D20" s="16" t="s">
        <v>2</v>
      </c>
      <c r="E20" s="10"/>
      <c r="F20" s="10"/>
      <c r="G20" s="16" t="s">
        <v>2</v>
      </c>
    </row>
    <row r="21" spans="1:7" ht="12.75">
      <c r="A21" s="14"/>
      <c r="B21" s="10"/>
      <c r="C21" s="10"/>
      <c r="D21" s="16" t="s">
        <v>2</v>
      </c>
      <c r="E21" s="10"/>
      <c r="F21" s="10"/>
      <c r="G21" s="16" t="s">
        <v>2</v>
      </c>
    </row>
    <row r="22" spans="1:7" ht="15" customHeight="1">
      <c r="A22" s="6" t="s">
        <v>10</v>
      </c>
      <c r="B22" s="10"/>
      <c r="C22" s="10"/>
      <c r="D22" s="16" t="s">
        <v>2</v>
      </c>
      <c r="E22" s="10"/>
      <c r="F22" s="10"/>
      <c r="G22" s="16" t="s">
        <v>2</v>
      </c>
    </row>
    <row r="23" spans="1:7" ht="12.75">
      <c r="A23" s="9" t="s">
        <v>6</v>
      </c>
      <c r="B23" s="10">
        <v>12887</v>
      </c>
      <c r="C23" s="10">
        <v>11510</v>
      </c>
      <c r="D23" s="11">
        <f>(+B23-C23)/C23*100</f>
        <v>11.963509991311904</v>
      </c>
      <c r="E23" s="10">
        <f>B23</f>
        <v>12887</v>
      </c>
      <c r="F23" s="10">
        <f>C23</f>
        <v>11510</v>
      </c>
      <c r="G23" s="11">
        <f>(+E23-F23)/F23*100</f>
        <v>11.963509991311904</v>
      </c>
    </row>
    <row r="24" spans="1:7" ht="12.75">
      <c r="A24" s="9" t="s">
        <v>7</v>
      </c>
      <c r="B24" s="10">
        <v>161444</v>
      </c>
      <c r="C24" s="10">
        <v>157385</v>
      </c>
      <c r="D24" s="11">
        <f>(+B24-C24)/C24*100</f>
        <v>2.579025955459542</v>
      </c>
      <c r="E24" s="10">
        <f>B24</f>
        <v>161444</v>
      </c>
      <c r="F24" s="10">
        <f>C24</f>
        <v>157385</v>
      </c>
      <c r="G24" s="11">
        <f>(+E24-F24)/F24*100</f>
        <v>2.579025955459542</v>
      </c>
    </row>
    <row r="25" spans="1:7" ht="12.75">
      <c r="A25" s="9" t="s">
        <v>8</v>
      </c>
      <c r="B25" s="12">
        <f>SUM(B23:B24)</f>
        <v>174331</v>
      </c>
      <c r="C25" s="12">
        <f>SUM(C23:C24)</f>
        <v>168895</v>
      </c>
      <c r="D25" s="13">
        <f>(+B25-C25)/C25*100</f>
        <v>3.218567749193286</v>
      </c>
      <c r="E25" s="12">
        <f>SUM(E23:E24)</f>
        <v>174331</v>
      </c>
      <c r="F25" s="12">
        <f>SUM(F23:F24)</f>
        <v>168895</v>
      </c>
      <c r="G25" s="13">
        <f>(+E25-F25)/F25*100</f>
        <v>3.218567749193286</v>
      </c>
    </row>
    <row r="26" spans="1:7" ht="12.75">
      <c r="A26" s="14"/>
      <c r="B26" s="10"/>
      <c r="C26" s="10"/>
      <c r="D26" s="16" t="s">
        <v>2</v>
      </c>
      <c r="E26" s="10"/>
      <c r="F26" s="10"/>
      <c r="G26" s="16" t="s">
        <v>2</v>
      </c>
    </row>
    <row r="27" spans="1:7" ht="12.75">
      <c r="A27" s="14"/>
      <c r="B27" s="10"/>
      <c r="C27" s="10"/>
      <c r="D27" s="16" t="s">
        <v>2</v>
      </c>
      <c r="E27" s="10"/>
      <c r="F27" s="10"/>
      <c r="G27" s="16" t="s">
        <v>2</v>
      </c>
    </row>
    <row r="28" spans="1:7" ht="12.75">
      <c r="A28" s="6" t="s">
        <v>11</v>
      </c>
      <c r="B28" s="10"/>
      <c r="C28" s="10"/>
      <c r="D28" s="16" t="s">
        <v>2</v>
      </c>
      <c r="E28" s="10"/>
      <c r="F28" s="10"/>
      <c r="G28" s="16" t="s">
        <v>2</v>
      </c>
    </row>
    <row r="29" spans="1:7" ht="12.75">
      <c r="A29" s="9" t="s">
        <v>6</v>
      </c>
      <c r="B29" s="10">
        <f>SUM(B11+B17+B23)</f>
        <v>86113</v>
      </c>
      <c r="C29" s="10">
        <f>SUM(C11+C17+C23)</f>
        <v>89414</v>
      </c>
      <c r="D29" s="11">
        <f>(+B29-C29)/C29*100</f>
        <v>-3.6918155993468584</v>
      </c>
      <c r="E29" s="10">
        <f>SUM(E11+E17+E23)</f>
        <v>86113</v>
      </c>
      <c r="F29" s="10">
        <f>SUM(F11+F17+F23)</f>
        <v>89414</v>
      </c>
      <c r="G29" s="11">
        <f>(+E29-F29)/F29*100</f>
        <v>-3.6918155993468584</v>
      </c>
    </row>
    <row r="30" spans="1:7" ht="12.75">
      <c r="A30" s="9" t="s">
        <v>7</v>
      </c>
      <c r="B30" s="10">
        <f>SUM(B12+B18+B24)</f>
        <v>452029</v>
      </c>
      <c r="C30" s="10">
        <f>SUM(C12+C18+C24)</f>
        <v>439294</v>
      </c>
      <c r="D30" s="11">
        <f>(+B30-C30)/C30*100</f>
        <v>2.8989697104900136</v>
      </c>
      <c r="E30" s="10">
        <f>SUM(E12+E18+E24)</f>
        <v>452029</v>
      </c>
      <c r="F30" s="10">
        <f>SUM(F12+F18+F24)</f>
        <v>439294</v>
      </c>
      <c r="G30" s="11">
        <f>(+E30-F30)/F30*100</f>
        <v>2.8989697104900136</v>
      </c>
    </row>
    <row r="31" spans="1:7" ht="12.75">
      <c r="A31" s="18" t="s">
        <v>8</v>
      </c>
      <c r="B31" s="19">
        <f>SUM(B29:B30)</f>
        <v>538142</v>
      </c>
      <c r="C31" s="19">
        <f>SUM(C29:C30)</f>
        <v>528708</v>
      </c>
      <c r="D31" s="20">
        <f>(+B31-C31)/C31*100</f>
        <v>1.7843497734098972</v>
      </c>
      <c r="E31" s="19">
        <f>SUM(E29:E30)</f>
        <v>538142</v>
      </c>
      <c r="F31" s="19">
        <f>SUM(F29:F30)</f>
        <v>528708</v>
      </c>
      <c r="G31" s="21">
        <f>(+E31-F31)/F31*100</f>
        <v>1.7843497734098972</v>
      </c>
    </row>
    <row r="32" spans="2:7" ht="12.75">
      <c r="B32" s="22"/>
      <c r="C32" s="22"/>
      <c r="D32" s="16" t="s">
        <v>2</v>
      </c>
      <c r="E32" s="10"/>
      <c r="F32" s="10"/>
      <c r="G32" s="22"/>
    </row>
    <row r="33" spans="1:7" ht="14.25">
      <c r="A33" s="154"/>
      <c r="B33" s="23"/>
      <c r="C33" s="23"/>
      <c r="D33" s="23"/>
      <c r="E33" s="23"/>
      <c r="F33" s="23"/>
      <c r="G33" s="23"/>
    </row>
    <row r="34" spans="1:7" ht="12.75">
      <c r="A34" s="145" t="s">
        <v>65</v>
      </c>
      <c r="B34" s="22"/>
      <c r="C34" s="22"/>
      <c r="D34" s="22"/>
      <c r="E34" s="22"/>
      <c r="F34" s="22"/>
      <c r="G34" s="22"/>
    </row>
    <row r="35" spans="1:7" ht="12.75">
      <c r="A35" s="145" t="s">
        <v>62</v>
      </c>
      <c r="B35" s="22"/>
      <c r="C35" s="22"/>
      <c r="D35" s="22"/>
      <c r="E35" s="22"/>
      <c r="F35" s="22"/>
      <c r="G35" s="22"/>
    </row>
    <row r="36" spans="1:7" ht="12.75">
      <c r="A36" s="145" t="s">
        <v>63</v>
      </c>
      <c r="B36" s="22"/>
      <c r="C36" s="22"/>
      <c r="D36" s="22"/>
      <c r="E36" s="22"/>
      <c r="F36" s="22"/>
      <c r="G36" s="22"/>
    </row>
    <row r="37" spans="1:7" ht="12.75">
      <c r="A37" s="145" t="s">
        <v>64</v>
      </c>
      <c r="B37" s="22"/>
      <c r="C37" s="22"/>
      <c r="D37" s="22"/>
      <c r="E37" s="22"/>
      <c r="F37" s="22"/>
      <c r="G37" s="22"/>
    </row>
    <row r="38" spans="1:7" ht="12" customHeight="1">
      <c r="A38" s="22"/>
      <c r="B38" s="22"/>
      <c r="C38" s="22"/>
      <c r="D38" s="22"/>
      <c r="E38" s="22"/>
      <c r="F38" s="22"/>
      <c r="G38" s="22"/>
    </row>
    <row r="39" spans="1:7" s="25" customFormat="1" ht="12.75">
      <c r="A39" s="24" t="s">
        <v>12</v>
      </c>
      <c r="B39" s="24"/>
      <c r="C39" s="24"/>
      <c r="D39" s="24"/>
      <c r="E39" s="24"/>
      <c r="F39" s="24"/>
      <c r="G39" s="24"/>
    </row>
    <row r="40" spans="1:7" ht="15.75" customHeight="1">
      <c r="A40" s="26"/>
      <c r="B40" s="24"/>
      <c r="C40" s="24"/>
      <c r="D40" s="24"/>
      <c r="E40" s="24"/>
      <c r="F40" s="24"/>
      <c r="G40" s="24"/>
    </row>
    <row r="41" spans="1:7" ht="18" customHeight="1">
      <c r="A41" s="24"/>
      <c r="B41" s="24"/>
      <c r="C41" s="24"/>
      <c r="D41" s="24"/>
      <c r="E41" s="24"/>
      <c r="F41" s="24"/>
      <c r="G41" s="24"/>
    </row>
    <row r="42" spans="1:7" ht="15.75" customHeight="1">
      <c r="A42" s="24"/>
      <c r="B42" s="24"/>
      <c r="C42" s="24"/>
      <c r="D42" s="24"/>
      <c r="E42" s="24"/>
      <c r="F42" s="24"/>
      <c r="G42" s="24"/>
    </row>
    <row r="43" spans="1:7" ht="15.75" customHeight="1">
      <c r="A43" s="24"/>
      <c r="B43" s="24"/>
      <c r="C43" s="24"/>
      <c r="D43" s="24"/>
      <c r="E43" s="24"/>
      <c r="F43" s="24"/>
      <c r="G43" s="24"/>
    </row>
    <row r="44" spans="1:7" ht="15.75" customHeight="1">
      <c r="A44" s="24"/>
      <c r="B44" s="24"/>
      <c r="C44" s="24"/>
      <c r="D44" s="24"/>
      <c r="E44" s="24"/>
      <c r="F44" s="24"/>
      <c r="G44" s="24"/>
    </row>
    <row r="45" spans="1:7" ht="18" customHeight="1">
      <c r="A45" s="24"/>
      <c r="B45" s="24"/>
      <c r="C45" s="24"/>
      <c r="D45" s="24"/>
      <c r="E45" s="24"/>
      <c r="F45" s="24"/>
      <c r="G45" s="24"/>
    </row>
    <row r="46" spans="1:7" ht="18" customHeight="1">
      <c r="A46" s="24"/>
      <c r="B46" s="24"/>
      <c r="C46" s="24"/>
      <c r="D46" s="24"/>
      <c r="E46" s="24"/>
      <c r="F46" s="24"/>
      <c r="G46" s="24"/>
    </row>
    <row r="47" spans="1:7" ht="18" customHeight="1">
      <c r="A47" s="24"/>
      <c r="B47" s="24"/>
      <c r="C47" s="24"/>
      <c r="D47" s="24"/>
      <c r="E47" s="24"/>
      <c r="F47" s="24"/>
      <c r="G47" s="24"/>
    </row>
    <row r="48" spans="1:7" ht="12.75" customHeight="1">
      <c r="A48" s="24"/>
      <c r="B48" s="24"/>
      <c r="C48" s="24"/>
      <c r="D48" s="24"/>
      <c r="E48" s="24"/>
      <c r="F48" s="24"/>
      <c r="G48" s="24"/>
    </row>
    <row r="49" spans="1:7" ht="15" customHeight="1">
      <c r="A49" s="24"/>
      <c r="B49" s="24"/>
      <c r="C49" s="24"/>
      <c r="D49" s="24"/>
      <c r="E49" s="24"/>
      <c r="F49" s="24"/>
      <c r="G49" s="24"/>
    </row>
    <row r="50" spans="1:7" ht="16.5" customHeight="1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104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160" t="s">
        <v>15</v>
      </c>
      <c r="F54" s="160"/>
      <c r="G54" s="5"/>
    </row>
    <row r="55" spans="1:7" ht="12.75">
      <c r="A55" s="14" t="s">
        <v>16</v>
      </c>
      <c r="B55" s="29" t="s">
        <v>105</v>
      </c>
      <c r="C55" s="29" t="s">
        <v>68</v>
      </c>
      <c r="D55" s="9" t="s">
        <v>17</v>
      </c>
      <c r="E55" s="29" t="s">
        <v>105</v>
      </c>
      <c r="F55" s="29" t="s">
        <v>68</v>
      </c>
      <c r="G55" s="9" t="s">
        <v>17</v>
      </c>
    </row>
    <row r="56" spans="1:7" ht="12.75">
      <c r="A56" s="14"/>
      <c r="B56" s="29"/>
      <c r="C56" s="29"/>
      <c r="D56" s="9"/>
      <c r="E56" s="29"/>
      <c r="F56" s="29"/>
      <c r="G56" s="9"/>
    </row>
    <row r="57" spans="1:7" ht="12.75">
      <c r="A57" s="17" t="s">
        <v>4</v>
      </c>
      <c r="B57" s="12">
        <f>B58+B59</f>
        <v>66615</v>
      </c>
      <c r="C57" s="12">
        <f>C58+C59</f>
        <v>68308</v>
      </c>
      <c r="D57" s="13">
        <f>(+B57-C57)/C57*100</f>
        <v>-2.4784798266674475</v>
      </c>
      <c r="E57" s="12">
        <f>E58+E59</f>
        <v>66615</v>
      </c>
      <c r="F57" s="12">
        <f>F58+F59</f>
        <v>68308</v>
      </c>
      <c r="G57" s="13">
        <f>(+E57-F57)/F57*100</f>
        <v>-2.4784798266674475</v>
      </c>
    </row>
    <row r="58" spans="1:7" ht="12.75">
      <c r="A58" s="14" t="s">
        <v>18</v>
      </c>
      <c r="B58" s="10">
        <v>66615</v>
      </c>
      <c r="C58" s="10">
        <v>68308</v>
      </c>
      <c r="D58" s="11">
        <f>(+B58-C58)/C58*100</f>
        <v>-2.4784798266674475</v>
      </c>
      <c r="E58" s="30">
        <f>B58</f>
        <v>66615</v>
      </c>
      <c r="F58" s="30">
        <f>C58</f>
        <v>68308</v>
      </c>
      <c r="G58" s="11">
        <f>(+E58-F58)/F58*100</f>
        <v>-2.4784798266674475</v>
      </c>
    </row>
    <row r="59" spans="1:7" ht="12.75">
      <c r="A59" s="14" t="s">
        <v>19</v>
      </c>
      <c r="B59" s="10">
        <v>0</v>
      </c>
      <c r="C59" s="10">
        <v>0</v>
      </c>
      <c r="D59" s="11">
        <v>0</v>
      </c>
      <c r="E59" s="30">
        <f>B59</f>
        <v>0</v>
      </c>
      <c r="F59" s="30">
        <f>C59</f>
        <v>0</v>
      </c>
      <c r="G59" s="11">
        <v>0</v>
      </c>
    </row>
    <row r="60" spans="1:7" ht="12.75">
      <c r="A60" s="14"/>
      <c r="B60" s="32"/>
      <c r="C60" s="32"/>
      <c r="D60" s="9"/>
      <c r="E60" s="32"/>
      <c r="F60" s="32"/>
      <c r="G60" s="9"/>
    </row>
    <row r="61" spans="1:7" ht="12.75">
      <c r="A61" s="17" t="s">
        <v>9</v>
      </c>
      <c r="B61" s="12">
        <f>B62+B63</f>
        <v>6611</v>
      </c>
      <c r="C61" s="12">
        <f>C62+C63</f>
        <v>9596</v>
      </c>
      <c r="D61" s="33">
        <f>(+B61-C61)/C61*100</f>
        <v>-31.10671112963735</v>
      </c>
      <c r="E61" s="12">
        <f>E62+E63</f>
        <v>6611</v>
      </c>
      <c r="F61" s="12">
        <f>F62+F63</f>
        <v>9596</v>
      </c>
      <c r="G61" s="13">
        <f>(+E61-F61)/F61*100</f>
        <v>-31.10671112963735</v>
      </c>
    </row>
    <row r="62" spans="1:7" ht="12.75">
      <c r="A62" s="34" t="s">
        <v>20</v>
      </c>
      <c r="B62" s="10">
        <v>6611</v>
      </c>
      <c r="C62" s="10">
        <v>9596</v>
      </c>
      <c r="D62" s="11">
        <f>(+B62-C62)/C62*100</f>
        <v>-31.10671112963735</v>
      </c>
      <c r="E62" s="30">
        <f>B62</f>
        <v>6611</v>
      </c>
      <c r="F62" s="30">
        <f>C62</f>
        <v>9596</v>
      </c>
      <c r="G62" s="11">
        <f>(+E62-F62)/F62*100</f>
        <v>-31.10671112963735</v>
      </c>
    </row>
    <row r="63" spans="1:7" ht="12.75">
      <c r="A63" s="34" t="s">
        <v>21</v>
      </c>
      <c r="B63" s="31">
        <v>0</v>
      </c>
      <c r="C63" s="31">
        <v>0</v>
      </c>
      <c r="D63" s="11">
        <v>0</v>
      </c>
      <c r="E63" s="30">
        <f>B63</f>
        <v>0</v>
      </c>
      <c r="F63" s="30">
        <f>C63</f>
        <v>0</v>
      </c>
      <c r="G63" s="11">
        <v>0</v>
      </c>
    </row>
    <row r="64" spans="1:7" ht="12.75">
      <c r="A64" s="14"/>
      <c r="B64" s="32"/>
      <c r="C64" s="32"/>
      <c r="D64" s="9"/>
      <c r="E64" s="32"/>
      <c r="F64" s="32"/>
      <c r="G64" s="9"/>
    </row>
    <row r="65" spans="1:7" ht="12.75">
      <c r="A65" s="14" t="s">
        <v>22</v>
      </c>
      <c r="B65" s="35">
        <f>B67+B73+B78+B82+B83+B84+B86+B91+B92+B93+B94</f>
        <v>12887</v>
      </c>
      <c r="C65" s="35">
        <f>C67+C73+C78+C82+C83+C84+C86+C91+C92+C93+C94</f>
        <v>11510</v>
      </c>
      <c r="D65" s="13">
        <f>(+B65-C65)/C65*100</f>
        <v>11.963509991311904</v>
      </c>
      <c r="E65" s="35">
        <f>E67+E73+E78+E82+E83+E84+E86+E91+E92+E93+E94</f>
        <v>12887</v>
      </c>
      <c r="F65" s="35">
        <f>F67+F73+F78+F82+F83+F84+F86+F91+F92+F93+F94</f>
        <v>11510</v>
      </c>
      <c r="G65" s="13">
        <f>(+E65-F65)/F65*100</f>
        <v>11.963509991311904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3777</v>
      </c>
      <c r="C67" s="36">
        <f>SUM(C68:C71)</f>
        <v>3494</v>
      </c>
      <c r="D67" s="13">
        <f>(+B67-C67)/C67*100</f>
        <v>8.099599313108186</v>
      </c>
      <c r="E67" s="36">
        <f>SUM(E68:E71)</f>
        <v>3777</v>
      </c>
      <c r="F67" s="36">
        <f>SUM(F68:F71)</f>
        <v>3494</v>
      </c>
      <c r="G67" s="13">
        <f>(+E67-F67)/F67*100</f>
        <v>8.099599313108186</v>
      </c>
    </row>
    <row r="68" spans="1:7" ht="12.75">
      <c r="A68" s="34" t="s">
        <v>24</v>
      </c>
      <c r="B68" s="10">
        <v>2980</v>
      </c>
      <c r="C68" s="10">
        <v>2600</v>
      </c>
      <c r="D68" s="11">
        <f>(+B68-C68)/C68*100</f>
        <v>14.615384615384617</v>
      </c>
      <c r="E68" s="30">
        <f aca="true" t="shared" si="0" ref="E68:F71">B68</f>
        <v>2980</v>
      </c>
      <c r="F68" s="30">
        <f t="shared" si="0"/>
        <v>2600</v>
      </c>
      <c r="G68" s="11">
        <f>(+E68-F68)/F68*100</f>
        <v>14.615384615384617</v>
      </c>
    </row>
    <row r="69" spans="1:7" ht="12.75">
      <c r="A69" s="34" t="s">
        <v>25</v>
      </c>
      <c r="B69" s="10">
        <v>742</v>
      </c>
      <c r="C69" s="10">
        <v>833</v>
      </c>
      <c r="D69" s="11">
        <f>(+B69-C69)/C69*100</f>
        <v>-10.92436974789916</v>
      </c>
      <c r="E69" s="30">
        <f t="shared" si="0"/>
        <v>742</v>
      </c>
      <c r="F69" s="30">
        <f t="shared" si="0"/>
        <v>833</v>
      </c>
      <c r="G69" s="11">
        <f>(+E69-F69)/F69*100</f>
        <v>-10.92436974789916</v>
      </c>
    </row>
    <row r="70" spans="1:7" ht="12.75">
      <c r="A70" s="34" t="s">
        <v>66</v>
      </c>
      <c r="B70" s="10">
        <v>14</v>
      </c>
      <c r="C70" s="10">
        <v>39</v>
      </c>
      <c r="D70" s="11">
        <f>(+B70-C70)/C70*100</f>
        <v>-64.1025641025641</v>
      </c>
      <c r="E70" s="30">
        <f t="shared" si="0"/>
        <v>14</v>
      </c>
      <c r="F70" s="30">
        <f t="shared" si="0"/>
        <v>39</v>
      </c>
      <c r="G70" s="11">
        <f>(+E70-F70)/F70*100</f>
        <v>-64.1025641025641</v>
      </c>
    </row>
    <row r="71" spans="1:7" ht="12.75">
      <c r="A71" s="34" t="s">
        <v>26</v>
      </c>
      <c r="B71" s="10">
        <v>41</v>
      </c>
      <c r="C71" s="10">
        <v>22</v>
      </c>
      <c r="D71" s="11">
        <f>(+B71-C71)/C71*100</f>
        <v>86.36363636363636</v>
      </c>
      <c r="E71" s="30">
        <f t="shared" si="0"/>
        <v>41</v>
      </c>
      <c r="F71" s="30">
        <f t="shared" si="0"/>
        <v>22</v>
      </c>
      <c r="G71" s="11">
        <f>(+E71-F71)/F71*100</f>
        <v>86.36363636363636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512</v>
      </c>
      <c r="C73" s="12">
        <f>SUM(C74:C76)</f>
        <v>542</v>
      </c>
      <c r="D73" s="13">
        <f>(+B73-C73)/C73*100</f>
        <v>-5.535055350553505</v>
      </c>
      <c r="E73" s="12">
        <f>SUM(E74:E76)</f>
        <v>512</v>
      </c>
      <c r="F73" s="12">
        <f>SUM(F74:F76)</f>
        <v>542</v>
      </c>
      <c r="G73" s="13">
        <f>(+E73-F73)/F73*100</f>
        <v>-5.535055350553505</v>
      </c>
    </row>
    <row r="74" spans="1:7" ht="12.75">
      <c r="A74" s="34" t="s">
        <v>28</v>
      </c>
      <c r="B74" s="10">
        <v>160</v>
      </c>
      <c r="C74" s="10">
        <v>183</v>
      </c>
      <c r="D74" s="11">
        <f>(+B74-C74)/C74*100</f>
        <v>-12.568306010928962</v>
      </c>
      <c r="E74" s="30">
        <f aca="true" t="shared" si="1" ref="E74:F76">B74</f>
        <v>160</v>
      </c>
      <c r="F74" s="30">
        <f t="shared" si="1"/>
        <v>183</v>
      </c>
      <c r="G74" s="11">
        <f>(+E74-F74)/F74*100</f>
        <v>-12.568306010928962</v>
      </c>
    </row>
    <row r="75" spans="1:7" ht="12.75">
      <c r="A75" s="34" t="s">
        <v>29</v>
      </c>
      <c r="B75" s="10">
        <v>82</v>
      </c>
      <c r="C75" s="10">
        <v>266</v>
      </c>
      <c r="D75" s="11">
        <f>(+B75-C75)/C75*100</f>
        <v>-69.17293233082707</v>
      </c>
      <c r="E75" s="30">
        <f t="shared" si="1"/>
        <v>82</v>
      </c>
      <c r="F75" s="30">
        <f t="shared" si="1"/>
        <v>266</v>
      </c>
      <c r="G75" s="11">
        <f>(+E75-F75)/F75*100</f>
        <v>-69.17293233082707</v>
      </c>
    </row>
    <row r="76" spans="1:7" ht="12.75">
      <c r="A76" s="34" t="s">
        <v>30</v>
      </c>
      <c r="B76" s="10">
        <v>270</v>
      </c>
      <c r="C76" s="10">
        <v>93</v>
      </c>
      <c r="D76" s="11">
        <f>(+B76-C76)/C76*100</f>
        <v>190.3225806451613</v>
      </c>
      <c r="E76" s="30">
        <f t="shared" si="1"/>
        <v>270</v>
      </c>
      <c r="F76" s="30">
        <f t="shared" si="1"/>
        <v>93</v>
      </c>
      <c r="G76" s="11">
        <f>(+E76-F76)/F76*100</f>
        <v>190.3225806451613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565</v>
      </c>
      <c r="C78" s="12">
        <f>SUM(C79:C80)</f>
        <v>691</v>
      </c>
      <c r="D78" s="13">
        <f>(+B78-C78)/C78*100</f>
        <v>-18.234442836468887</v>
      </c>
      <c r="E78" s="12">
        <f>SUM(E79:E80)</f>
        <v>565</v>
      </c>
      <c r="F78" s="12">
        <f>SUM(F79:F80)</f>
        <v>691</v>
      </c>
      <c r="G78" s="13">
        <f>(+E78-F78)/F78*100</f>
        <v>-18.234442836468887</v>
      </c>
    </row>
    <row r="79" spans="1:7" ht="12.75">
      <c r="A79" s="34" t="s">
        <v>32</v>
      </c>
      <c r="B79" s="10">
        <v>300</v>
      </c>
      <c r="C79" s="10">
        <v>438</v>
      </c>
      <c r="D79" s="11">
        <f>(+B79-C79)/C79*100</f>
        <v>-31.506849315068493</v>
      </c>
      <c r="E79" s="30">
        <f>B79</f>
        <v>300</v>
      </c>
      <c r="F79" s="30">
        <f>C79</f>
        <v>438</v>
      </c>
      <c r="G79" s="11">
        <f>(+E79-F79)/F79*100</f>
        <v>-31.506849315068493</v>
      </c>
    </row>
    <row r="80" spans="1:7" ht="12.75">
      <c r="A80" s="34" t="s">
        <v>33</v>
      </c>
      <c r="B80" s="10">
        <v>265</v>
      </c>
      <c r="C80" s="10">
        <v>253</v>
      </c>
      <c r="D80" s="11">
        <f>(+B80-C80)/C80*100</f>
        <v>4.743083003952568</v>
      </c>
      <c r="E80" s="30">
        <f>B80</f>
        <v>265</v>
      </c>
      <c r="F80" s="30">
        <f>C80</f>
        <v>253</v>
      </c>
      <c r="G80" s="11">
        <f>(+E80-F80)/F80*100</f>
        <v>4.743083003952568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879</v>
      </c>
      <c r="C82" s="12">
        <v>674</v>
      </c>
      <c r="D82" s="13">
        <f>(+B82-C82)/C82*100</f>
        <v>30.415430267062316</v>
      </c>
      <c r="E82" s="141">
        <f aca="true" t="shared" si="2" ref="E82:F84">B82</f>
        <v>879</v>
      </c>
      <c r="F82" s="141">
        <f t="shared" si="2"/>
        <v>674</v>
      </c>
      <c r="G82" s="13">
        <f>(+E82-F82)/F82*100</f>
        <v>30.415430267062316</v>
      </c>
    </row>
    <row r="83" spans="1:7" ht="12.75">
      <c r="A83" s="17" t="s">
        <v>35</v>
      </c>
      <c r="B83" s="12">
        <v>322</v>
      </c>
      <c r="C83" s="12">
        <v>336</v>
      </c>
      <c r="D83" s="13">
        <f>(+B83-C83)/C83*100</f>
        <v>-4.166666666666666</v>
      </c>
      <c r="E83" s="141">
        <f t="shared" si="2"/>
        <v>322</v>
      </c>
      <c r="F83" s="141">
        <f t="shared" si="2"/>
        <v>336</v>
      </c>
      <c r="G83" s="13">
        <f>(+E83-F83)/F83*100</f>
        <v>-4.166666666666666</v>
      </c>
    </row>
    <row r="84" spans="1:7" ht="12.75">
      <c r="A84" s="17" t="s">
        <v>36</v>
      </c>
      <c r="B84" s="12">
        <v>75</v>
      </c>
      <c r="C84" s="12">
        <v>60</v>
      </c>
      <c r="D84" s="13">
        <f>(+B84-C84)/C84*100</f>
        <v>25</v>
      </c>
      <c r="E84" s="141">
        <f t="shared" si="2"/>
        <v>75</v>
      </c>
      <c r="F84" s="141">
        <f t="shared" si="2"/>
        <v>60</v>
      </c>
      <c r="G84" s="13">
        <f>(+E84-F84)/F84*100</f>
        <v>25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2220</v>
      </c>
      <c r="C86" s="12">
        <f>SUM(C87:C89)</f>
        <v>2061</v>
      </c>
      <c r="D86" s="33">
        <f>(+B86-C86)/C86*100</f>
        <v>7.714701601164483</v>
      </c>
      <c r="E86" s="12">
        <f>SUM(E87:E89)</f>
        <v>2220</v>
      </c>
      <c r="F86" s="12">
        <f>SUM(F87:F89)</f>
        <v>2061</v>
      </c>
      <c r="G86" s="13">
        <f>(+E86-F86)/F86*100</f>
        <v>7.714701601164483</v>
      </c>
    </row>
    <row r="87" spans="1:7" ht="12.75">
      <c r="A87" s="34" t="s">
        <v>38</v>
      </c>
      <c r="B87" s="10">
        <v>275</v>
      </c>
      <c r="C87" s="10">
        <v>356</v>
      </c>
      <c r="D87" s="11">
        <f>(+B87-C87)/C87*100</f>
        <v>-22.752808988764045</v>
      </c>
      <c r="E87" s="30">
        <f aca="true" t="shared" si="3" ref="E87:F89">B87</f>
        <v>275</v>
      </c>
      <c r="F87" s="30">
        <f t="shared" si="3"/>
        <v>356</v>
      </c>
      <c r="G87" s="11">
        <f>(+E87-F87)/F87*100</f>
        <v>-22.752808988764045</v>
      </c>
    </row>
    <row r="88" spans="1:7" ht="12.75">
      <c r="A88" s="34" t="s">
        <v>39</v>
      </c>
      <c r="B88" s="10">
        <v>1878</v>
      </c>
      <c r="C88" s="10">
        <v>1579</v>
      </c>
      <c r="D88" s="11">
        <f>(+B88-C88)/C88*100</f>
        <v>18.936035465484483</v>
      </c>
      <c r="E88" s="30">
        <f t="shared" si="3"/>
        <v>1878</v>
      </c>
      <c r="F88" s="30">
        <f t="shared" si="3"/>
        <v>1579</v>
      </c>
      <c r="G88" s="11">
        <f>(+E88-F88)/F88*100</f>
        <v>18.936035465484483</v>
      </c>
    </row>
    <row r="89" spans="1:7" ht="12.75">
      <c r="A89" s="34" t="s">
        <v>40</v>
      </c>
      <c r="B89" s="10">
        <v>67</v>
      </c>
      <c r="C89" s="10">
        <v>126</v>
      </c>
      <c r="D89" s="11">
        <f>(+B89-C89)/C89*100</f>
        <v>-46.82539682539682</v>
      </c>
      <c r="E89" s="30">
        <f t="shared" si="3"/>
        <v>67</v>
      </c>
      <c r="F89" s="30">
        <f t="shared" si="3"/>
        <v>126</v>
      </c>
      <c r="G89" s="11">
        <f>(+E89-F89)/F89*100</f>
        <v>-46.82539682539682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3140</v>
      </c>
      <c r="C91" s="12">
        <v>2098</v>
      </c>
      <c r="D91" s="13">
        <f>(+B91-C91)/C91*100</f>
        <v>49.666348903717825</v>
      </c>
      <c r="E91" s="141">
        <f aca="true" t="shared" si="4" ref="E91:F94">B91</f>
        <v>3140</v>
      </c>
      <c r="F91" s="141">
        <f t="shared" si="4"/>
        <v>2098</v>
      </c>
      <c r="G91" s="13">
        <f>(+E91-F91)/F91*100</f>
        <v>49.666348903717825</v>
      </c>
    </row>
    <row r="92" spans="1:7" ht="12.75">
      <c r="A92" s="17" t="s">
        <v>42</v>
      </c>
      <c r="B92" s="12">
        <v>19</v>
      </c>
      <c r="C92" s="12">
        <v>29</v>
      </c>
      <c r="D92" s="13">
        <f>(+B92-C92)/C92*100</f>
        <v>-34.48275862068966</v>
      </c>
      <c r="E92" s="141">
        <f t="shared" si="4"/>
        <v>19</v>
      </c>
      <c r="F92" s="141">
        <f t="shared" si="4"/>
        <v>29</v>
      </c>
      <c r="G92" s="13">
        <f>(+E92-F92)/F92*100</f>
        <v>-34.48275862068966</v>
      </c>
    </row>
    <row r="93" spans="1:7" ht="12.75">
      <c r="A93" s="17" t="s">
        <v>43</v>
      </c>
      <c r="B93" s="12">
        <v>64</v>
      </c>
      <c r="C93" s="12">
        <v>96</v>
      </c>
      <c r="D93" s="13">
        <f>(+B93-C93)/C93*100</f>
        <v>-33.33333333333333</v>
      </c>
      <c r="E93" s="141">
        <f t="shared" si="4"/>
        <v>64</v>
      </c>
      <c r="F93" s="141">
        <f t="shared" si="4"/>
        <v>96</v>
      </c>
      <c r="G93" s="13">
        <f>(+E93-F93)/F93*100</f>
        <v>-33.33333333333333</v>
      </c>
    </row>
    <row r="94" spans="1:7" ht="12.75">
      <c r="A94" s="17" t="s">
        <v>44</v>
      </c>
      <c r="B94" s="12">
        <v>1314</v>
      </c>
      <c r="C94" s="12">
        <v>1429</v>
      </c>
      <c r="D94" s="13">
        <f>(+B94-C94)/C94*100</f>
        <v>-8.047585724282715</v>
      </c>
      <c r="E94" s="141">
        <f t="shared" si="4"/>
        <v>1314</v>
      </c>
      <c r="F94" s="141">
        <f t="shared" si="4"/>
        <v>1429</v>
      </c>
      <c r="G94" s="13">
        <f>(+E94-F94)/F94*100</f>
        <v>-8.047585724282715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86113</v>
      </c>
      <c r="C96" s="12">
        <f>SUM(C57+C61+C65)</f>
        <v>89414</v>
      </c>
      <c r="D96" s="13">
        <f>(+B96-C96)/C96*100</f>
        <v>-3.6918155993468584</v>
      </c>
      <c r="E96" s="12">
        <f>SUM(E57+E61+E65)</f>
        <v>86113</v>
      </c>
      <c r="F96" s="12">
        <f>SUM(F57+F61+F65)</f>
        <v>89414</v>
      </c>
      <c r="G96" s="13">
        <f>(+E96-F96)/F96*100</f>
        <v>-3.6918155993468584</v>
      </c>
    </row>
    <row r="97" spans="1:7" ht="12.75">
      <c r="A97" s="161"/>
      <c r="B97" s="161"/>
      <c r="C97" s="161"/>
      <c r="D97" s="161"/>
      <c r="E97" s="161"/>
      <c r="F97" s="161"/>
      <c r="G97" s="161"/>
    </row>
    <row r="98" spans="1:7" ht="12.75">
      <c r="A98" s="26"/>
      <c r="B98" s="24"/>
      <c r="C98" s="24"/>
      <c r="D98" s="24"/>
      <c r="E98" s="24"/>
      <c r="F98" s="24"/>
      <c r="G98" s="24"/>
    </row>
  </sheetData>
  <sheetProtection/>
  <mergeCells count="4">
    <mergeCell ref="E54:F54"/>
    <mergeCell ref="A97:G97"/>
    <mergeCell ref="A3:G3"/>
    <mergeCell ref="A6:G6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98" sqref="A98:G98"/>
    </sheetView>
  </sheetViews>
  <sheetFormatPr defaultColWidth="9.00390625" defaultRowHeight="12.75"/>
  <cols>
    <col min="1" max="1" width="18.50390625" style="107" customWidth="1"/>
    <col min="2" max="2" width="10.625" style="107" customWidth="1"/>
    <col min="3" max="3" width="12.75390625" style="107" customWidth="1"/>
    <col min="4" max="4" width="9.875" style="107" customWidth="1"/>
    <col min="5" max="6" width="12.625" style="107" customWidth="1"/>
    <col min="7" max="7" width="8.375" style="107" customWidth="1"/>
    <col min="8" max="16384" width="9.00390625" style="107" customWidth="1"/>
  </cols>
  <sheetData>
    <row r="1" spans="1:7" ht="15" customHeight="1">
      <c r="A1" s="123" t="s">
        <v>46</v>
      </c>
      <c r="B1" s="123"/>
      <c r="C1" s="123"/>
      <c r="D1" s="123"/>
      <c r="E1" s="123"/>
      <c r="F1" s="123"/>
      <c r="G1" s="124"/>
    </row>
    <row r="2" spans="1:7" ht="8.25" customHeight="1">
      <c r="A2" s="123"/>
      <c r="B2" s="123"/>
      <c r="C2" s="123"/>
      <c r="D2" s="123"/>
      <c r="E2" s="123"/>
      <c r="F2" s="123"/>
      <c r="G2" s="124"/>
    </row>
    <row r="3" spans="1:7" ht="18.75" customHeight="1">
      <c r="A3" s="149" t="s">
        <v>147</v>
      </c>
      <c r="B3" s="123"/>
      <c r="C3" s="123"/>
      <c r="D3" s="123"/>
      <c r="E3" s="123"/>
      <c r="F3" s="123"/>
      <c r="G3" s="124"/>
    </row>
    <row r="4" spans="1:7" ht="15.75" customHeight="1">
      <c r="A4" s="128"/>
      <c r="B4" s="123"/>
      <c r="C4" s="123"/>
      <c r="D4" s="123"/>
      <c r="E4" s="123"/>
      <c r="F4" s="123"/>
      <c r="G4" s="124"/>
    </row>
    <row r="5" spans="1:7" ht="17.25" customHeight="1">
      <c r="A5" s="123" t="s">
        <v>1</v>
      </c>
      <c r="B5" s="123"/>
      <c r="C5" s="123"/>
      <c r="D5" s="123"/>
      <c r="E5" s="123"/>
      <c r="F5" s="123"/>
      <c r="G5" s="124"/>
    </row>
    <row r="6" spans="1:7" ht="12.75" customHeight="1">
      <c r="A6" s="123"/>
      <c r="B6" s="123"/>
      <c r="C6" s="123"/>
      <c r="D6" s="123"/>
      <c r="E6" s="123"/>
      <c r="F6" s="123"/>
      <c r="G6" s="124"/>
    </row>
    <row r="7" spans="1:7" ht="12.75" customHeight="1">
      <c r="A7" s="125"/>
      <c r="B7" s="125"/>
      <c r="C7" s="125"/>
      <c r="D7" s="125"/>
      <c r="E7" s="125"/>
      <c r="F7" s="125"/>
      <c r="G7" s="125"/>
    </row>
    <row r="8" spans="1:7" ht="12.75" customHeight="1">
      <c r="A8" s="129"/>
      <c r="B8" s="129"/>
      <c r="C8" s="129"/>
      <c r="D8" s="129"/>
      <c r="E8" s="180" t="s">
        <v>59</v>
      </c>
      <c r="F8" s="180"/>
      <c r="G8" s="129"/>
    </row>
    <row r="9" spans="1:7" ht="12.75" customHeight="1">
      <c r="A9" s="129"/>
      <c r="B9" s="129"/>
      <c r="C9" s="129"/>
      <c r="D9" s="129"/>
      <c r="E9" s="130"/>
      <c r="F9" s="130"/>
      <c r="G9" s="129"/>
    </row>
    <row r="10" spans="1:7" ht="16.5" customHeight="1">
      <c r="A10" s="131" t="s">
        <v>4</v>
      </c>
      <c r="B10" s="155" t="s">
        <v>144</v>
      </c>
      <c r="C10" s="155" t="s">
        <v>92</v>
      </c>
      <c r="D10" s="132" t="s">
        <v>5</v>
      </c>
      <c r="E10" s="45" t="s">
        <v>146</v>
      </c>
      <c r="F10" s="45" t="s">
        <v>93</v>
      </c>
      <c r="G10" s="134" t="s">
        <v>5</v>
      </c>
    </row>
    <row r="11" spans="1:7" ht="12.75" customHeight="1">
      <c r="A11" s="135" t="s">
        <v>6</v>
      </c>
      <c r="B11" s="10">
        <v>56724</v>
      </c>
      <c r="C11" s="10">
        <v>60376</v>
      </c>
      <c r="D11" s="136">
        <f>(B11-C11)/C11*100</f>
        <v>-6.048761097124685</v>
      </c>
      <c r="E11" s="10">
        <f>SUM(JANUARY!B11+FEBRUARY!B11+MARCH!B10+APRIL!B11+MAY!B11+JUNE!B11+JULY!B11+AUGUST!B11+SEPTEMBER!B10)+B11</f>
        <v>829026</v>
      </c>
      <c r="F11" s="10">
        <f>SUM(JANUARY!C11+FEBRUARY!C11+MARCH!C10+APRIL!C11+MAY!C11+JUNE!C11+JULY!C11+AUGUST!C11+SEPTEMBER!C10)+C11</f>
        <v>890066</v>
      </c>
      <c r="G11" s="136">
        <f>(E11-F11)/F11*100</f>
        <v>-6.857918401556738</v>
      </c>
    </row>
    <row r="12" spans="1:7" ht="12.75" customHeight="1">
      <c r="A12" s="135" t="s">
        <v>7</v>
      </c>
      <c r="B12" s="100">
        <v>174763</v>
      </c>
      <c r="C12" s="100">
        <v>165392</v>
      </c>
      <c r="D12" s="136">
        <f>(B12-C12)/C12*100</f>
        <v>5.665933056012383</v>
      </c>
      <c r="E12" s="10">
        <f>SUM(JANUARY!B12+FEBRUARY!B12+MARCH!B11+APRIL!B12+MAY!B12+JUNE!B12+JULY!B12+AUGUST!B12+SEPTEMBER!B11)+B12</f>
        <v>1991760</v>
      </c>
      <c r="F12" s="10">
        <f>SUM(JANUARY!C12+FEBRUARY!C12+MARCH!C11+APRIL!C12+MAY!C12+JUNE!C12+JULY!C12+AUGUST!C12+SEPTEMBER!C11)+C12</f>
        <v>1738619</v>
      </c>
      <c r="G12" s="136">
        <f>(E12-F12)/F12*100</f>
        <v>14.559889199416318</v>
      </c>
    </row>
    <row r="13" spans="1:7" ht="12.75" customHeight="1">
      <c r="A13" s="133" t="s">
        <v>8</v>
      </c>
      <c r="B13" s="102">
        <f>SUM(B11:B12)</f>
        <v>231487</v>
      </c>
      <c r="C13" s="102">
        <f>SUM(C11:C12)</f>
        <v>225768</v>
      </c>
      <c r="D13" s="137">
        <f>(B13-C13)/C13*100</f>
        <v>2.53313135608235</v>
      </c>
      <c r="E13" s="102">
        <f>SUM(E11:E12)</f>
        <v>2820786</v>
      </c>
      <c r="F13" s="102">
        <f>SUM(F11:F12)</f>
        <v>2628685</v>
      </c>
      <c r="G13" s="137">
        <f>(E13-F13)/F13*100</f>
        <v>7.307874469554168</v>
      </c>
    </row>
    <row r="14" spans="1:7" ht="12.75" customHeight="1">
      <c r="A14" s="129"/>
      <c r="B14" s="100"/>
      <c r="C14" s="100"/>
      <c r="D14" s="129"/>
      <c r="E14" s="100"/>
      <c r="F14" s="100"/>
      <c r="G14" s="129"/>
    </row>
    <row r="15" spans="1:7" ht="12.75" customHeight="1">
      <c r="A15" s="129"/>
      <c r="B15" s="100"/>
      <c r="C15" s="100"/>
      <c r="D15" s="129"/>
      <c r="E15" s="100"/>
      <c r="F15" s="100"/>
      <c r="G15" s="129"/>
    </row>
    <row r="16" spans="1:7" ht="15.75" customHeight="1">
      <c r="A16" s="131" t="s">
        <v>9</v>
      </c>
      <c r="B16" s="100"/>
      <c r="C16" s="100"/>
      <c r="D16" s="129"/>
      <c r="E16" s="100"/>
      <c r="F16" s="100"/>
      <c r="G16" s="129"/>
    </row>
    <row r="17" spans="1:7" ht="12.75" customHeight="1">
      <c r="A17" s="135" t="s">
        <v>6</v>
      </c>
      <c r="B17" s="100">
        <v>4674</v>
      </c>
      <c r="C17" s="100">
        <v>5170</v>
      </c>
      <c r="D17" s="136">
        <f>(B17-C17)/C17*100</f>
        <v>-9.593810444874276</v>
      </c>
      <c r="E17" s="10">
        <f>SUM(JANUARY!B17+FEBRUARY!B17+MARCH!B16+APRIL!B17+MAY!B17+JUNE!B17+JULY!B17+AUGUST!B17+SEPTEMBER!B16)+B17</f>
        <v>73899</v>
      </c>
      <c r="F17" s="10">
        <f>SUM(JANUARY!C17+FEBRUARY!C17+MARCH!C16+APRIL!C17+MAY!C17+JUNE!C17+JULY!C17+AUGUST!C17+SEPTEMBER!C16)+C17</f>
        <v>88700</v>
      </c>
      <c r="G17" s="136">
        <f>(E17-F17)/F17*100</f>
        <v>-16.686583990980836</v>
      </c>
    </row>
    <row r="18" spans="1:7" ht="12.75" customHeight="1">
      <c r="A18" s="135" t="s">
        <v>7</v>
      </c>
      <c r="B18" s="100">
        <v>42651</v>
      </c>
      <c r="C18" s="100">
        <v>55226</v>
      </c>
      <c r="D18" s="136">
        <f>(B18-C18)/C18*100</f>
        <v>-22.770072067504437</v>
      </c>
      <c r="E18" s="10">
        <f>SUM(JANUARY!B18+FEBRUARY!B18+MARCH!B17+APRIL!B18+MAY!B18+JUNE!B18+JULY!B18+AUGUST!B18+SEPTEMBER!B17)+B18</f>
        <v>599032</v>
      </c>
      <c r="F18" s="10">
        <f>SUM(JANUARY!C18+FEBRUARY!C18+MARCH!C17+APRIL!C18+MAY!C18+JUNE!C18+JULY!C18+AUGUST!C18+SEPTEMBER!C17)+C18</f>
        <v>615396</v>
      </c>
      <c r="G18" s="136">
        <f>(E18-F18)/F18*100</f>
        <v>-2.659100806635077</v>
      </c>
    </row>
    <row r="19" spans="1:7" ht="12.75" customHeight="1">
      <c r="A19" s="133" t="s">
        <v>8</v>
      </c>
      <c r="B19" s="102">
        <f>SUM(B17:B18)</f>
        <v>47325</v>
      </c>
      <c r="C19" s="102">
        <f>SUM(C17:C18)</f>
        <v>60396</v>
      </c>
      <c r="D19" s="137">
        <f>(B19-C19)/C19*100</f>
        <v>-21.64216173256507</v>
      </c>
      <c r="E19" s="102">
        <f>SUM(E17:E18)</f>
        <v>672931</v>
      </c>
      <c r="F19" s="102">
        <f>SUM(F17:F18)</f>
        <v>704096</v>
      </c>
      <c r="G19" s="137">
        <f>(E19-F19)/F19*100</f>
        <v>-4.426243012316503</v>
      </c>
    </row>
    <row r="20" spans="1:7" ht="12.75" customHeight="1">
      <c r="A20" s="129"/>
      <c r="B20" s="100"/>
      <c r="C20" s="100"/>
      <c r="D20" s="129"/>
      <c r="E20" s="100"/>
      <c r="F20" s="100"/>
      <c r="G20" s="129"/>
    </row>
    <row r="21" spans="1:7" ht="12.75" customHeight="1">
      <c r="A21" s="129"/>
      <c r="B21" s="100"/>
      <c r="C21" s="100"/>
      <c r="D21" s="129"/>
      <c r="E21" s="100"/>
      <c r="F21" s="100"/>
      <c r="G21" s="129"/>
    </row>
    <row r="22" spans="1:7" ht="15" customHeight="1">
      <c r="A22" s="131" t="s">
        <v>10</v>
      </c>
      <c r="B22" s="100"/>
      <c r="C22" s="100"/>
      <c r="D22" s="129"/>
      <c r="E22" s="100"/>
      <c r="F22" s="100"/>
      <c r="G22" s="129"/>
    </row>
    <row r="23" spans="1:7" ht="12.75" customHeight="1">
      <c r="A23" s="135" t="s">
        <v>6</v>
      </c>
      <c r="B23" s="100">
        <v>8560</v>
      </c>
      <c r="C23" s="100">
        <v>7403</v>
      </c>
      <c r="D23" s="136">
        <f>(B23-C23)/C23*100</f>
        <v>15.628799135485613</v>
      </c>
      <c r="E23" s="10">
        <f>SUM(JANUARY!B23+FEBRUARY!B23+MARCH!B22+APRIL!B23+MAY!B23+JUNE!B23+JULY!B23+AUGUST!B23+SEPTEMBER!B22)+B23</f>
        <v>170495</v>
      </c>
      <c r="F23" s="10">
        <f>SUM(JANUARY!C23+FEBRUARY!C23+MARCH!C22+APRIL!C23+MAY!C23+JUNE!C23+JULY!C23+AUGUST!C23+SEPTEMBER!C22)+C23</f>
        <v>167146</v>
      </c>
      <c r="G23" s="136">
        <f>(E23-F23)/F23*100</f>
        <v>2.003637538439448</v>
      </c>
    </row>
    <row r="24" spans="1:7" ht="12.75" customHeight="1">
      <c r="A24" s="135" t="s">
        <v>7</v>
      </c>
      <c r="B24" s="100">
        <v>133539</v>
      </c>
      <c r="C24" s="100">
        <v>62983</v>
      </c>
      <c r="D24" s="136">
        <f>(B24-C24)/C24*100</f>
        <v>112.02387945953669</v>
      </c>
      <c r="E24" s="10">
        <f>SUM(JANUARY!B24+FEBRUARY!B24+MARCH!B23+APRIL!B24+MAY!B24+JUNE!B24+JULY!B24+AUGUST!B24+SEPTEMBER!B23)+B24</f>
        <v>1306502</v>
      </c>
      <c r="F24" s="10">
        <f>SUM(JANUARY!C24+FEBRUARY!C24+MARCH!C23+APRIL!C24+MAY!C24+JUNE!C24+JULY!C24+AUGUST!C24+SEPTEMBER!C23)+C24</f>
        <v>1304188</v>
      </c>
      <c r="G24" s="136">
        <f>(E24-F24)/F24*100</f>
        <v>0.1774284075608731</v>
      </c>
    </row>
    <row r="25" spans="1:7" ht="12.75" customHeight="1">
      <c r="A25" s="133" t="s">
        <v>8</v>
      </c>
      <c r="B25" s="102">
        <f>SUM(B23:B24)</f>
        <v>142099</v>
      </c>
      <c r="C25" s="102">
        <f>SUM(C23:C24)</f>
        <v>70386</v>
      </c>
      <c r="D25" s="137">
        <f>(B25-C25)/C25*100</f>
        <v>101.88531810303185</v>
      </c>
      <c r="E25" s="102">
        <f>SUM(E23:E24)</f>
        <v>1476997</v>
      </c>
      <c r="F25" s="102">
        <f>SUM(F23:F24)</f>
        <v>1471334</v>
      </c>
      <c r="G25" s="137">
        <f>(E25-F25)/F25*100</f>
        <v>0.3848888151840439</v>
      </c>
    </row>
    <row r="26" spans="1:7" ht="12.75" customHeight="1">
      <c r="A26" s="129"/>
      <c r="B26" s="100"/>
      <c r="C26" s="100"/>
      <c r="D26" s="129"/>
      <c r="E26" s="100"/>
      <c r="F26" s="100"/>
      <c r="G26" s="129"/>
    </row>
    <row r="27" spans="1:7" ht="12.75" customHeight="1">
      <c r="A27" s="129"/>
      <c r="B27" s="100"/>
      <c r="C27" s="100"/>
      <c r="D27" s="129"/>
      <c r="E27" s="100"/>
      <c r="F27" s="100"/>
      <c r="G27" s="129"/>
    </row>
    <row r="28" spans="1:7" ht="18" customHeight="1">
      <c r="A28" s="131" t="s">
        <v>49</v>
      </c>
      <c r="B28" s="100"/>
      <c r="C28" s="100"/>
      <c r="D28" s="129"/>
      <c r="E28" s="100"/>
      <c r="F28" s="100"/>
      <c r="G28" s="129"/>
    </row>
    <row r="29" spans="1:7" ht="12.75" customHeight="1">
      <c r="A29" s="135" t="s">
        <v>6</v>
      </c>
      <c r="B29" s="100">
        <f aca="true" t="shared" si="0" ref="B29:C31">(B11+B17+B23)</f>
        <v>69958</v>
      </c>
      <c r="C29" s="100">
        <f t="shared" si="0"/>
        <v>72949</v>
      </c>
      <c r="D29" s="136">
        <f>(B29-C29)/C29*100</f>
        <v>-4.100124744684643</v>
      </c>
      <c r="E29" s="10">
        <f>SUM(JANUARY!B29+FEBRUARY!B29+MARCH!B28+APRIL!B29+MAY!B29+JUNE!B29+JULY!B29+AUGUST!B29+SEPTEMBER!B28)+B29</f>
        <v>1073420</v>
      </c>
      <c r="F29" s="10">
        <f>SUM(JANUARY!C29+FEBRUARY!C29+MARCH!C28+APRIL!C29+MAY!C29+JUNE!C29+JULY!C29+AUGUST!C29+SEPTEMBER!C28)+C29</f>
        <v>1145912</v>
      </c>
      <c r="G29" s="136">
        <f>(E29-F29)/F29*100</f>
        <v>-6.326140227172767</v>
      </c>
    </row>
    <row r="30" spans="1:7" ht="12.75" customHeight="1">
      <c r="A30" s="135" t="s">
        <v>7</v>
      </c>
      <c r="B30" s="100">
        <f t="shared" si="0"/>
        <v>350953</v>
      </c>
      <c r="C30" s="100">
        <f t="shared" si="0"/>
        <v>283601</v>
      </c>
      <c r="D30" s="136">
        <f>(B30-C30)/C30*100</f>
        <v>23.74885843138776</v>
      </c>
      <c r="E30" s="10">
        <f>SUM(JANUARY!B30+FEBRUARY!B30+MARCH!B29+APRIL!B30+MAY!B30+JUNE!B30+JULY!B30+AUGUST!B30+SEPTEMBER!B29)+B30</f>
        <v>3897294</v>
      </c>
      <c r="F30" s="10">
        <f>SUM(JANUARY!C30+FEBRUARY!C30+MARCH!C29+APRIL!C30+MAY!C30+JUNE!C30+JULY!C30+AUGUST!C30+SEPTEMBER!C29)+C30</f>
        <v>3658203</v>
      </c>
      <c r="G30" s="136">
        <f>(E30-F30)/F30*100</f>
        <v>6.535749929678588</v>
      </c>
    </row>
    <row r="31" spans="1:7" ht="12.75" customHeight="1">
      <c r="A31" s="133" t="s">
        <v>8</v>
      </c>
      <c r="B31" s="102">
        <f t="shared" si="0"/>
        <v>420911</v>
      </c>
      <c r="C31" s="102">
        <f t="shared" si="0"/>
        <v>356550</v>
      </c>
      <c r="D31" s="137">
        <f>(B31-C31)/C31*100</f>
        <v>18.05104473425887</v>
      </c>
      <c r="E31" s="102">
        <f>(E13+E19+E25)</f>
        <v>4970714</v>
      </c>
      <c r="F31" s="102">
        <f>(F13+F19+F25)</f>
        <v>4804115</v>
      </c>
      <c r="G31" s="137">
        <f>(E31-F31)/F31*100</f>
        <v>3.4678395500524033</v>
      </c>
    </row>
    <row r="32" spans="1:7" ht="7.5" customHeight="1">
      <c r="A32" s="133"/>
      <c r="B32" s="102"/>
      <c r="C32" s="102"/>
      <c r="D32" s="137"/>
      <c r="E32" s="102"/>
      <c r="F32" s="102"/>
      <c r="G32" s="137"/>
    </row>
    <row r="33" spans="1:7" ht="7.5" customHeight="1">
      <c r="A33" s="129"/>
      <c r="B33" s="129"/>
      <c r="C33" s="129"/>
      <c r="D33" s="129"/>
      <c r="E33" s="129"/>
      <c r="F33" s="129"/>
      <c r="G33" s="129"/>
    </row>
    <row r="34" spans="1:7" ht="12.75" customHeight="1">
      <c r="A34" s="145" t="s">
        <v>65</v>
      </c>
      <c r="B34" s="129"/>
      <c r="C34" s="129"/>
      <c r="D34" s="129"/>
      <c r="E34" s="129"/>
      <c r="F34" s="129"/>
      <c r="G34" s="129"/>
    </row>
    <row r="35" spans="1:7" ht="12.75" customHeight="1">
      <c r="A35" s="145" t="s">
        <v>62</v>
      </c>
      <c r="B35" s="129"/>
      <c r="C35" s="129"/>
      <c r="D35" s="129"/>
      <c r="E35" s="129"/>
      <c r="F35" s="129"/>
      <c r="G35" s="129"/>
    </row>
    <row r="36" spans="1:7" ht="12.75" customHeight="1">
      <c r="A36" s="145" t="s">
        <v>63</v>
      </c>
      <c r="B36" s="129"/>
      <c r="C36" s="129"/>
      <c r="D36" s="129"/>
      <c r="E36" s="129"/>
      <c r="F36" s="129"/>
      <c r="G36" s="129"/>
    </row>
    <row r="37" spans="1:7" ht="12.75" customHeight="1">
      <c r="A37" s="145" t="s">
        <v>64</v>
      </c>
      <c r="B37" s="129"/>
      <c r="C37" s="129"/>
      <c r="D37" s="129"/>
      <c r="E37" s="129"/>
      <c r="F37" s="129"/>
      <c r="G37" s="129"/>
    </row>
    <row r="38" spans="1:7" ht="10.5" customHeight="1">
      <c r="A38" s="129"/>
      <c r="B38" s="129"/>
      <c r="C38" s="129"/>
      <c r="D38" s="129"/>
      <c r="E38" s="129"/>
      <c r="F38" s="129"/>
      <c r="G38" s="129"/>
    </row>
    <row r="39" spans="1:7" ht="10.5" customHeight="1">
      <c r="A39" s="181"/>
      <c r="B39" s="181"/>
      <c r="C39" s="181"/>
      <c r="D39" s="181"/>
      <c r="E39" s="181"/>
      <c r="F39" s="181"/>
      <c r="G39" s="181"/>
    </row>
    <row r="40" spans="1:7" ht="10.5" customHeight="1">
      <c r="A40" s="140"/>
      <c r="B40" s="140"/>
      <c r="C40" s="140"/>
      <c r="D40" s="140"/>
      <c r="E40" s="140"/>
      <c r="F40" s="140"/>
      <c r="G40" s="140"/>
    </row>
    <row r="41" spans="1:7" ht="10.5" customHeight="1">
      <c r="A41" s="140"/>
      <c r="B41" s="140"/>
      <c r="C41" s="140"/>
      <c r="D41" s="140"/>
      <c r="E41" s="140"/>
      <c r="F41" s="140"/>
      <c r="G41" s="140"/>
    </row>
    <row r="42" spans="1:7" ht="10.5" customHeight="1">
      <c r="A42" s="140"/>
      <c r="B42" s="140"/>
      <c r="C42" s="140"/>
      <c r="D42" s="140"/>
      <c r="E42" s="140"/>
      <c r="F42" s="140"/>
      <c r="G42" s="140"/>
    </row>
    <row r="43" spans="1:7" ht="10.5" customHeight="1">
      <c r="A43" s="140"/>
      <c r="B43" s="140"/>
      <c r="C43" s="140"/>
      <c r="D43" s="140"/>
      <c r="E43" s="140"/>
      <c r="F43" s="140"/>
      <c r="G43" s="140"/>
    </row>
    <row r="44" spans="1:7" ht="10.5" customHeight="1">
      <c r="A44" s="140"/>
      <c r="B44" s="140"/>
      <c r="C44" s="140"/>
      <c r="D44" s="140"/>
      <c r="E44" s="140"/>
      <c r="F44" s="140"/>
      <c r="G44" s="140"/>
    </row>
    <row r="45" spans="1:7" ht="10.5" customHeight="1">
      <c r="A45" s="140"/>
      <c r="B45" s="140"/>
      <c r="C45" s="140"/>
      <c r="D45" s="140"/>
      <c r="E45" s="140"/>
      <c r="F45" s="140"/>
      <c r="G45" s="140"/>
    </row>
    <row r="46" spans="1:7" ht="10.5" customHeight="1">
      <c r="A46" s="140"/>
      <c r="B46" s="140"/>
      <c r="C46" s="140"/>
      <c r="D46" s="140"/>
      <c r="E46" s="140"/>
      <c r="F46" s="140"/>
      <c r="G46" s="140"/>
    </row>
    <row r="47" spans="1:7" ht="10.5" customHeight="1">
      <c r="A47" s="140"/>
      <c r="B47" s="140"/>
      <c r="C47" s="140"/>
      <c r="D47" s="140"/>
      <c r="E47" s="140"/>
      <c r="F47" s="140"/>
      <c r="G47" s="140"/>
    </row>
    <row r="48" spans="1:7" ht="10.5" customHeight="1">
      <c r="A48" s="140"/>
      <c r="B48" s="140"/>
      <c r="C48" s="140"/>
      <c r="D48" s="140"/>
      <c r="E48" s="140"/>
      <c r="F48" s="140"/>
      <c r="G48" s="140"/>
    </row>
    <row r="49" spans="1:7" ht="10.5" customHeight="1">
      <c r="A49" s="140"/>
      <c r="B49" s="140"/>
      <c r="C49" s="140"/>
      <c r="D49" s="140"/>
      <c r="E49" s="140"/>
      <c r="F49" s="140"/>
      <c r="G49" s="140"/>
    </row>
    <row r="50" spans="1:7" ht="15.75">
      <c r="A50" s="104" t="s">
        <v>13</v>
      </c>
      <c r="B50" s="104"/>
      <c r="C50" s="104"/>
      <c r="D50" s="104"/>
      <c r="E50" s="104"/>
      <c r="F50" s="104"/>
      <c r="G50" s="104"/>
    </row>
    <row r="51" spans="1:7" ht="15.75">
      <c r="A51" s="104" t="s">
        <v>14</v>
      </c>
      <c r="B51" s="104"/>
      <c r="C51" s="104"/>
      <c r="D51" s="104"/>
      <c r="E51" s="104"/>
      <c r="F51" s="104"/>
      <c r="G51" s="104"/>
    </row>
    <row r="52" spans="1:7" ht="15.75">
      <c r="A52" s="148" t="s">
        <v>145</v>
      </c>
      <c r="B52" s="104"/>
      <c r="C52" s="104"/>
      <c r="D52" s="104"/>
      <c r="E52" s="104"/>
      <c r="F52" s="104"/>
      <c r="G52" s="104"/>
    </row>
    <row r="53" spans="1:7" ht="8.25" customHeight="1">
      <c r="A53" s="108"/>
      <c r="B53" s="104"/>
      <c r="C53" s="104"/>
      <c r="D53" s="104"/>
      <c r="E53" s="104"/>
      <c r="F53" s="104"/>
      <c r="G53" s="104"/>
    </row>
    <row r="54" spans="1:6" ht="15.75">
      <c r="A54" s="22"/>
      <c r="B54" s="22"/>
      <c r="C54" s="17"/>
      <c r="D54" s="17"/>
      <c r="E54" s="160" t="s">
        <v>15</v>
      </c>
      <c r="F54" s="160"/>
    </row>
    <row r="55" spans="1:7" ht="12.75" customHeight="1">
      <c r="A55" s="113" t="s">
        <v>16</v>
      </c>
      <c r="B55" s="150" t="s">
        <v>144</v>
      </c>
      <c r="C55" s="150" t="s">
        <v>92</v>
      </c>
      <c r="D55" s="114" t="s">
        <v>5</v>
      </c>
      <c r="E55" s="45" t="s">
        <v>146</v>
      </c>
      <c r="F55" s="45" t="s">
        <v>93</v>
      </c>
      <c r="G55" s="114" t="s">
        <v>5</v>
      </c>
    </row>
    <row r="56" spans="1:7" ht="12.75" customHeight="1">
      <c r="A56" s="110"/>
      <c r="B56" s="110"/>
      <c r="C56" s="110"/>
      <c r="D56" s="110"/>
      <c r="E56" s="110"/>
      <c r="F56" s="110"/>
      <c r="G56" s="110"/>
    </row>
    <row r="57" spans="1:7" ht="12.75" customHeight="1">
      <c r="A57" s="113" t="s">
        <v>4</v>
      </c>
      <c r="B57" s="36">
        <f>(B58+B59)</f>
        <v>56724</v>
      </c>
      <c r="C57" s="36">
        <f>(C58+C59)</f>
        <v>60376</v>
      </c>
      <c r="D57" s="119">
        <f>(B57-C57)/C57*100</f>
        <v>-6.048761097124685</v>
      </c>
      <c r="E57" s="36">
        <f>(E58+E59)</f>
        <v>829026</v>
      </c>
      <c r="F57" s="36">
        <f>(F58+F59)</f>
        <v>890066</v>
      </c>
      <c r="G57" s="119">
        <f>(E57-F57)/F57*100</f>
        <v>-6.857918401556738</v>
      </c>
    </row>
    <row r="58" spans="1:7" ht="12.75" customHeight="1">
      <c r="A58" s="110" t="s">
        <v>18</v>
      </c>
      <c r="B58" s="10">
        <v>56724</v>
      </c>
      <c r="C58" s="10">
        <v>60376</v>
      </c>
      <c r="D58" s="118">
        <f>(B58-C58)/C58*100</f>
        <v>-6.048761097124685</v>
      </c>
      <c r="E58" s="10">
        <f>SUM(JANUARY!B58+FEBRUARY!B58+MARCH!B58+APRIL!B58+MAY!B58+JUNE!B58+JULY!B58+AUGUST!B58+SEPTEMBER!B57)+B58</f>
        <v>829026</v>
      </c>
      <c r="F58" s="10">
        <f>SUM(JANUARY!C58+FEBRUARY!C58+MARCH!C58+APRIL!C58+MAY!C58+JUNE!C58+JULY!C58+AUGUST!C58+SEPTEMBER!C57)+C58</f>
        <v>890066</v>
      </c>
      <c r="G58" s="118">
        <f>(E58-F58)/F58*100</f>
        <v>-6.857918401556738</v>
      </c>
    </row>
    <row r="59" spans="1:7" ht="12.75" customHeight="1">
      <c r="A59" s="110" t="s">
        <v>19</v>
      </c>
      <c r="B59" s="10">
        <v>0</v>
      </c>
      <c r="C59" s="10">
        <v>0</v>
      </c>
      <c r="D59" s="118">
        <v>0</v>
      </c>
      <c r="E59" s="10">
        <f>+JUNE!B59</f>
        <v>0</v>
      </c>
      <c r="F59" s="10">
        <f>+JUNE!B59</f>
        <v>0</v>
      </c>
      <c r="G59" s="118">
        <v>0</v>
      </c>
    </row>
    <row r="60" spans="1:7" ht="12.75" customHeight="1">
      <c r="A60" s="110"/>
      <c r="B60" s="100"/>
      <c r="C60" s="100"/>
      <c r="D60" s="110"/>
      <c r="E60" s="100"/>
      <c r="F60" s="100"/>
      <c r="G60" s="110"/>
    </row>
    <row r="61" spans="1:7" ht="12.75" customHeight="1">
      <c r="A61" s="113" t="s">
        <v>9</v>
      </c>
      <c r="B61" s="36">
        <f>(B62+B63)</f>
        <v>4674</v>
      </c>
      <c r="C61" s="36">
        <f>(C62+C63)</f>
        <v>5170</v>
      </c>
      <c r="D61" s="119">
        <f>(B61-C61)/C61*100</f>
        <v>-9.593810444874276</v>
      </c>
      <c r="E61" s="36">
        <f>(E62+E63)</f>
        <v>73899</v>
      </c>
      <c r="F61" s="36">
        <f>(F62+F63)</f>
        <v>88700</v>
      </c>
      <c r="G61" s="119">
        <f>(E61-F61)/F61*100</f>
        <v>-16.686583990980836</v>
      </c>
    </row>
    <row r="62" spans="1:7" ht="12.75" customHeight="1">
      <c r="A62" s="110" t="s">
        <v>20</v>
      </c>
      <c r="B62" s="10">
        <v>4674</v>
      </c>
      <c r="C62" s="10">
        <v>5170</v>
      </c>
      <c r="D62" s="118">
        <f>(B62-C62)/C62*100</f>
        <v>-9.593810444874276</v>
      </c>
      <c r="E62" s="10">
        <f>SUM(JANUARY!B62+FEBRUARY!B62+MARCH!B62+APRIL!B62+MAY!B62+JUNE!B62+JULY!B62+AUGUST!B62+SEPTEMBER!B61)+B62</f>
        <v>73899</v>
      </c>
      <c r="F62" s="10">
        <f>SUM(JANUARY!C62+FEBRUARY!C62+MARCH!C62+APRIL!C62+MAY!C62+JUNE!C62+JULY!C62+AUGUST!C62+SEPTEMBER!C61)+C62</f>
        <v>88700</v>
      </c>
      <c r="G62" s="118">
        <f>(E62-F62)/F62*100</f>
        <v>-16.686583990980836</v>
      </c>
    </row>
    <row r="63" spans="1:7" ht="12.75" customHeight="1">
      <c r="A63" s="110" t="s">
        <v>21</v>
      </c>
      <c r="B63" s="100">
        <v>0</v>
      </c>
      <c r="C63" s="100">
        <v>0</v>
      </c>
      <c r="D63" s="118">
        <v>0</v>
      </c>
      <c r="E63" s="10">
        <f>SUM(JANUARY!B63+FEBRUARY!B63+MARCH!B63+APRIL!B63+MAY!B63+JUNE!B63+JULY!B63+AUGUST!B63+SEPTEMBER!B62)+B63</f>
        <v>0</v>
      </c>
      <c r="F63" s="10">
        <f>SUM(JANUARY!C63+FEBRUARY!C63+MARCH!C63+APRIL!C63+MAY!C63+JUNE!C63+JULY!C63+AUGUST!C63+SEPTEMBER!C62)+C63</f>
        <v>0</v>
      </c>
      <c r="G63" s="118">
        <v>0</v>
      </c>
    </row>
    <row r="64" spans="1:7" ht="12.75" customHeight="1">
      <c r="A64" s="110"/>
      <c r="B64" s="110"/>
      <c r="C64" s="110"/>
      <c r="D64" s="110"/>
      <c r="E64" s="100"/>
      <c r="F64" s="100"/>
      <c r="G64" s="110"/>
    </row>
    <row r="65" spans="1:7" ht="12.75" customHeight="1">
      <c r="A65" s="113" t="s">
        <v>10</v>
      </c>
      <c r="B65" s="102">
        <f>SUM(B67+B73+B78+B82+B83+B84+B86+B91+B92+B93+B94)</f>
        <v>8560</v>
      </c>
      <c r="C65" s="102">
        <f>SUM(C67+C73+C78+C82+C83+C84+C86+C91+C92+C93+C94)</f>
        <v>7403</v>
      </c>
      <c r="D65" s="119">
        <f>(B65-C65)/C65*100</f>
        <v>15.628799135485613</v>
      </c>
      <c r="E65" s="102">
        <f>SUM(E67+E73+E78+E82+E83+E84+E86+E91+E92+E93+E94)</f>
        <v>170495</v>
      </c>
      <c r="F65" s="102">
        <f>SUM(F67+F73+F78+F82+F83+F84+F86+F91+F92+F93+F94)</f>
        <v>167146</v>
      </c>
      <c r="G65" s="119">
        <f>(E65-F65)/F65*100</f>
        <v>2.003637538439448</v>
      </c>
    </row>
    <row r="66" spans="1:7" ht="12.75" customHeight="1">
      <c r="A66" s="110"/>
      <c r="B66" s="100"/>
      <c r="C66" s="100"/>
      <c r="D66" s="110"/>
      <c r="E66" s="100"/>
      <c r="F66" s="100"/>
      <c r="G66" s="110"/>
    </row>
    <row r="67" spans="1:7" ht="12.75" customHeight="1">
      <c r="A67" s="113" t="s">
        <v>23</v>
      </c>
      <c r="B67" s="102">
        <f>SUM(B68:B71)</f>
        <v>2765</v>
      </c>
      <c r="C67" s="102">
        <f>SUM(C68:C71)</f>
        <v>2318</v>
      </c>
      <c r="D67" s="120">
        <f>(B67-C67)/C67*100</f>
        <v>19.28386540120794</v>
      </c>
      <c r="E67" s="102">
        <f>SUM(E68:E71)</f>
        <v>67020</v>
      </c>
      <c r="F67" s="102">
        <f>SUM(F68:F71)</f>
        <v>65815</v>
      </c>
      <c r="G67" s="120">
        <f>(E67-F67)/F67*100</f>
        <v>1.8308896148294462</v>
      </c>
    </row>
    <row r="68" spans="1:7" ht="12.75" customHeight="1">
      <c r="A68" s="110" t="s">
        <v>24</v>
      </c>
      <c r="B68" s="100">
        <v>2163</v>
      </c>
      <c r="C68" s="100">
        <v>1776</v>
      </c>
      <c r="D68" s="118">
        <f>(B68-C68)/C68*100</f>
        <v>21.79054054054054</v>
      </c>
      <c r="E68" s="10">
        <f>SUM(JANUARY!B68+FEBRUARY!B68+MARCH!B68+APRIL!B68+MAY!B68+JUNE!B68+JULY!B68+AUGUST!B68+SEPTEMBER!B67)+B68</f>
        <v>51195</v>
      </c>
      <c r="F68" s="10">
        <f>SUM(JANUARY!C68+FEBRUARY!C68+MARCH!C68+APRIL!C68+MAY!C68+JUNE!C68+JULY!C68+AUGUST!C68+SEPTEMBER!C67)+C68</f>
        <v>48348</v>
      </c>
      <c r="G68" s="118">
        <f>(E68-F68)/F68*100</f>
        <v>5.888557954827501</v>
      </c>
    </row>
    <row r="69" spans="1:7" ht="12.75" customHeight="1">
      <c r="A69" s="110" t="s">
        <v>25</v>
      </c>
      <c r="B69" s="100">
        <v>565</v>
      </c>
      <c r="C69" s="100">
        <v>493</v>
      </c>
      <c r="D69" s="118">
        <f>(B69-C69)/C69*100</f>
        <v>14.60446247464503</v>
      </c>
      <c r="E69" s="10">
        <f>SUM(JANUARY!B69+FEBRUARY!B69+MARCH!B69+APRIL!B69+MAY!B69+JUNE!B69+JULY!B69+AUGUST!B69+SEPTEMBER!B68)+B69</f>
        <v>14955</v>
      </c>
      <c r="F69" s="10">
        <f>SUM(JANUARY!C69+FEBRUARY!C69+MARCH!C69+APRIL!C69+MAY!C69+JUNE!C69+JULY!C69+AUGUST!C69+SEPTEMBER!C68)+C69</f>
        <v>15902</v>
      </c>
      <c r="G69" s="121">
        <f>(E69-F69)/F69*100</f>
        <v>-5.955225757766319</v>
      </c>
    </row>
    <row r="70" spans="1:7" ht="12.75" customHeight="1">
      <c r="A70" s="34" t="s">
        <v>66</v>
      </c>
      <c r="B70" s="10">
        <v>11</v>
      </c>
      <c r="C70" s="10">
        <v>10</v>
      </c>
      <c r="D70" s="118">
        <f>(+B70-C70)/C70*100</f>
        <v>10</v>
      </c>
      <c r="E70" s="10">
        <f>SUM(JANUARY!B70+FEBRUARY!B70+MARCH!B70+APRIL!B70+MAY!B70+JUNE!B70+JULY!B70+AUGUST!B70+SEPTEMBER!B69)+B70</f>
        <v>329</v>
      </c>
      <c r="F70" s="10">
        <f>SUM(JANUARY!C70+FEBRUARY!C70+MARCH!C70+APRIL!C70+MAY!C70+JUNE!C70+JULY!C70+AUGUST!C70+SEPTEMBER!C69)+C70</f>
        <v>982</v>
      </c>
      <c r="G70" s="121">
        <f>(+E70-F70)/F70*100</f>
        <v>-66.4969450101833</v>
      </c>
    </row>
    <row r="71" spans="1:7" ht="12.75" customHeight="1">
      <c r="A71" s="110" t="s">
        <v>26</v>
      </c>
      <c r="B71" s="100">
        <v>26</v>
      </c>
      <c r="C71" s="100">
        <v>39</v>
      </c>
      <c r="D71" s="121">
        <f>(B71-C71)/C71*100</f>
        <v>-33.33333333333333</v>
      </c>
      <c r="E71" s="10">
        <f>SUM(JANUARY!B71+FEBRUARY!B71+MARCH!B71+APRIL!B71+MAY!B71+JUNE!B71+JULY!B71+AUGUST!B71+SEPTEMBER!B70)+B71</f>
        <v>541</v>
      </c>
      <c r="F71" s="10">
        <f>SUM(JANUARY!C71+FEBRUARY!C71+MARCH!C71+APRIL!C71+MAY!C71+JUNE!C71+JULY!C71+AUGUST!C71+SEPTEMBER!C70)+C71</f>
        <v>583</v>
      </c>
      <c r="G71" s="118">
        <f>(E71-F71)/F71*100</f>
        <v>-7.204116638078903</v>
      </c>
    </row>
    <row r="72" spans="1:7" ht="12.75" customHeight="1">
      <c r="A72" s="110"/>
      <c r="B72" s="100"/>
      <c r="C72" s="100"/>
      <c r="D72" s="110"/>
      <c r="E72" s="100"/>
      <c r="F72" s="100"/>
      <c r="G72" s="110"/>
    </row>
    <row r="73" spans="1:7" ht="12.75" customHeight="1">
      <c r="A73" s="113" t="s">
        <v>27</v>
      </c>
      <c r="B73" s="102">
        <f>SUM(B74:B76)</f>
        <v>366</v>
      </c>
      <c r="C73" s="102">
        <f>SUM(C74:C76)</f>
        <v>362</v>
      </c>
      <c r="D73" s="120">
        <f>(B73-C73)/C73*100</f>
        <v>1.1049723756906076</v>
      </c>
      <c r="E73" s="102">
        <f>SUM(E74:E76)</f>
        <v>6987</v>
      </c>
      <c r="F73" s="102">
        <f>SUM(F74:F76)</f>
        <v>7420</v>
      </c>
      <c r="G73" s="120">
        <f>(E73-F73)/F73*100</f>
        <v>-5.835579514824798</v>
      </c>
    </row>
    <row r="74" spans="1:7" ht="12.75" customHeight="1">
      <c r="A74" s="110" t="s">
        <v>28</v>
      </c>
      <c r="B74" s="100">
        <v>134</v>
      </c>
      <c r="C74" s="100">
        <v>103</v>
      </c>
      <c r="D74" s="118">
        <f>(B74-C74)/C74*100</f>
        <v>30.097087378640776</v>
      </c>
      <c r="E74" s="10">
        <f>SUM(JANUARY!B74+FEBRUARY!B74+MARCH!B74+APRIL!B74+MAY!B74+JUNE!B74+JULY!B74+AUGUST!B74+SEPTEMBER!B73)+B74</f>
        <v>2473</v>
      </c>
      <c r="F74" s="10">
        <f>SUM(JANUARY!C74+FEBRUARY!C74+MARCH!C74+APRIL!C74+MAY!C74+JUNE!C74+JULY!C74+AUGUST!C74+SEPTEMBER!C73)+C74</f>
        <v>2954</v>
      </c>
      <c r="G74" s="118">
        <f>(E74-F74)/F74*100</f>
        <v>-16.283006093432633</v>
      </c>
    </row>
    <row r="75" spans="1:7" ht="12.75" customHeight="1">
      <c r="A75" s="110" t="s">
        <v>29</v>
      </c>
      <c r="B75" s="100">
        <v>59</v>
      </c>
      <c r="C75" s="100">
        <v>64</v>
      </c>
      <c r="D75" s="118">
        <f>(B75-C75)/C75*100</f>
        <v>-7.8125</v>
      </c>
      <c r="E75" s="10">
        <f>SUM(JANUARY!B75+FEBRUARY!B75+MARCH!B75+APRIL!B75+MAY!B75+JUNE!B75+JULY!B75+AUGUST!B75+SEPTEMBER!B74)+B75</f>
        <v>1167</v>
      </c>
      <c r="F75" s="10">
        <f>SUM(JANUARY!C75+FEBRUARY!C75+MARCH!C75+APRIL!C75+MAY!C75+JUNE!C75+JULY!C75+AUGUST!C75+SEPTEMBER!C74)+C75</f>
        <v>1793</v>
      </c>
      <c r="G75" s="118">
        <f>(E75-F75)/F75*100</f>
        <v>-34.91355270496375</v>
      </c>
    </row>
    <row r="76" spans="1:7" ht="12.75" customHeight="1">
      <c r="A76" s="110" t="s">
        <v>30</v>
      </c>
      <c r="B76" s="100">
        <v>173</v>
      </c>
      <c r="C76" s="100">
        <v>195</v>
      </c>
      <c r="D76" s="118">
        <f>(B76-C76)/C76*100</f>
        <v>-11.282051282051283</v>
      </c>
      <c r="E76" s="10">
        <f>SUM(JANUARY!B76+FEBRUARY!B76+MARCH!B76+APRIL!B76+MAY!B76+JUNE!B76+JULY!B76+AUGUST!B76+SEPTEMBER!B75)+B76</f>
        <v>3347</v>
      </c>
      <c r="F76" s="10">
        <f>SUM(JANUARY!C76+FEBRUARY!C76+MARCH!C76+APRIL!C76+MAY!C76+JUNE!C76+JULY!C76+AUGUST!C76+SEPTEMBER!C75)+C76</f>
        <v>2673</v>
      </c>
      <c r="G76" s="118">
        <f>(E76-F76)/F76*100</f>
        <v>25.215114104002996</v>
      </c>
    </row>
    <row r="77" spans="1:7" ht="12.75" customHeight="1">
      <c r="A77" s="110"/>
      <c r="B77" s="100"/>
      <c r="C77" s="100"/>
      <c r="D77" s="110"/>
      <c r="E77" s="100"/>
      <c r="F77" s="100"/>
      <c r="G77" s="110"/>
    </row>
    <row r="78" spans="1:7" ht="12.75" customHeight="1">
      <c r="A78" s="113" t="s">
        <v>31</v>
      </c>
      <c r="B78" s="36">
        <f>(B79+B80)</f>
        <v>244</v>
      </c>
      <c r="C78" s="36">
        <f>(C79+C80)</f>
        <v>272</v>
      </c>
      <c r="D78" s="119">
        <f>(B78-C78)/C78*100</f>
        <v>-10.294117647058822</v>
      </c>
      <c r="E78" s="36">
        <f>(E79+E80)</f>
        <v>5816</v>
      </c>
      <c r="F78" s="36">
        <f>(F79+F80)</f>
        <v>6943</v>
      </c>
      <c r="G78" s="118">
        <f>(E78-F78)/F78*100</f>
        <v>-16.232176292668875</v>
      </c>
    </row>
    <row r="79" spans="1:7" ht="12.75" customHeight="1">
      <c r="A79" s="110" t="s">
        <v>32</v>
      </c>
      <c r="B79" s="100">
        <v>63</v>
      </c>
      <c r="C79" s="100">
        <v>117</v>
      </c>
      <c r="D79" s="118">
        <f>(B79-C79)/C79*100</f>
        <v>-46.15384615384615</v>
      </c>
      <c r="E79" s="10">
        <f>SUM(JANUARY!B79+FEBRUARY!B79+MARCH!B79+APRIL!B79+MAY!B79+JUNE!B79+JULY!B79+AUGUST!B79+SEPTEMBER!B78)+B79</f>
        <v>2466</v>
      </c>
      <c r="F79" s="10">
        <f>SUM(JANUARY!C79+FEBRUARY!C79+MARCH!C79+APRIL!C79+MAY!C79+JUNE!C79+JULY!C79+AUGUST!C79+SEPTEMBER!C78)+C79</f>
        <v>3258</v>
      </c>
      <c r="G79" s="118">
        <f>(E79-F79)/F79*100</f>
        <v>-24.30939226519337</v>
      </c>
    </row>
    <row r="80" spans="1:7" ht="12.75" customHeight="1">
      <c r="A80" s="110" t="s">
        <v>54</v>
      </c>
      <c r="B80" s="100">
        <v>181</v>
      </c>
      <c r="C80" s="100">
        <v>155</v>
      </c>
      <c r="D80" s="118">
        <f>(B80-C80)/C80*100</f>
        <v>16.7741935483871</v>
      </c>
      <c r="E80" s="10">
        <f>SUM(JANUARY!B80+FEBRUARY!B80+MARCH!B80+APRIL!B80+MAY!B80+JUNE!B80+JULY!B80+AUGUST!B80+SEPTEMBER!B79)+B80</f>
        <v>3350</v>
      </c>
      <c r="F80" s="10">
        <f>SUM(JANUARY!C80+FEBRUARY!C80+MARCH!C80+APRIL!C80+MAY!C80+JUNE!C80+JULY!C80+AUGUST!C80+SEPTEMBER!C79)+C80</f>
        <v>3685</v>
      </c>
      <c r="G80" s="118">
        <f>(E80-F80)/F80*100</f>
        <v>-9.090909090909092</v>
      </c>
    </row>
    <row r="81" spans="1:7" ht="12.75" customHeight="1">
      <c r="A81" s="110"/>
      <c r="B81" s="100"/>
      <c r="C81" s="100"/>
      <c r="D81" s="118"/>
      <c r="E81" s="100"/>
      <c r="F81" s="100"/>
      <c r="G81" s="118"/>
    </row>
    <row r="82" spans="1:7" ht="12.75" customHeight="1">
      <c r="A82" s="113" t="s">
        <v>34</v>
      </c>
      <c r="B82" s="36">
        <v>1034</v>
      </c>
      <c r="C82" s="36">
        <v>631</v>
      </c>
      <c r="D82" s="119">
        <f>(B82-C82)/C82*100</f>
        <v>63.86687797147385</v>
      </c>
      <c r="E82" s="142">
        <f>SUM(JANUARY!B82+FEBRUARY!B82+MARCH!B82+APRIL!B82+MAY!B82+JUNE!B82+JULY!B82+AUGUST!B82+SEPTEMBER!B81)+B82</f>
        <v>16661</v>
      </c>
      <c r="F82" s="142">
        <f>SUM(JANUARY!C82+FEBRUARY!C82+MARCH!C82+APRIL!C82+MAY!C82+JUNE!C82+JULY!C82+AUGUST!C82+SEPTEMBER!C81)+C82</f>
        <v>14998</v>
      </c>
      <c r="G82" s="119">
        <f>(E82-F82)/F82*100</f>
        <v>11.088145086011467</v>
      </c>
    </row>
    <row r="83" spans="1:7" ht="12.75" customHeight="1">
      <c r="A83" s="113" t="s">
        <v>35</v>
      </c>
      <c r="B83" s="36">
        <v>224</v>
      </c>
      <c r="C83" s="36">
        <v>297</v>
      </c>
      <c r="D83" s="119">
        <f>(B83-C83)/C83*100</f>
        <v>-24.579124579124578</v>
      </c>
      <c r="E83" s="142">
        <f>SUM(JANUARY!B83+FEBRUARY!B83+MARCH!B83+APRIL!B83+MAY!B83+JUNE!B83+JULY!B83+AUGUST!B83+SEPTEMBER!B82)+B83</f>
        <v>3918</v>
      </c>
      <c r="F83" s="142">
        <f>SUM(JANUARY!C83+FEBRUARY!C83+MARCH!C83+APRIL!C83+MAY!C83+JUNE!C83+JULY!C83+AUGUST!C83+SEPTEMBER!C82)+C83</f>
        <v>3490</v>
      </c>
      <c r="G83" s="119">
        <f>(E83-F83)/F83*100</f>
        <v>12.263610315186247</v>
      </c>
    </row>
    <row r="84" spans="1:7" ht="12.75" customHeight="1">
      <c r="A84" s="113" t="s">
        <v>36</v>
      </c>
      <c r="B84" s="36">
        <v>27</v>
      </c>
      <c r="C84" s="36">
        <v>5</v>
      </c>
      <c r="D84" s="119">
        <f>(B84-C84)/C84*100</f>
        <v>440.00000000000006</v>
      </c>
      <c r="E84" s="142">
        <f>SUM(JANUARY!B84+FEBRUARY!B84+MARCH!B84+APRIL!B84+MAY!B84+JUNE!B84+JULY!B84+AUGUST!B84+SEPTEMBER!B83)+B84</f>
        <v>694</v>
      </c>
      <c r="F84" s="142">
        <f>SUM(JANUARY!C84+FEBRUARY!C84+MARCH!C84+APRIL!C84+MAY!C84+JUNE!C84+JULY!C84+AUGUST!C84+SEPTEMBER!C83)+C84</f>
        <v>914</v>
      </c>
      <c r="G84" s="119">
        <f>(E84-F84)/F84*100</f>
        <v>-24.070021881838073</v>
      </c>
    </row>
    <row r="85" spans="1:7" ht="12.75" customHeight="1">
      <c r="A85" s="110"/>
      <c r="B85" s="100"/>
      <c r="C85" s="100"/>
      <c r="D85" s="118"/>
      <c r="E85" s="100"/>
      <c r="F85" s="100"/>
      <c r="G85" s="118"/>
    </row>
    <row r="86" spans="1:7" ht="12.75" customHeight="1">
      <c r="A86" s="113" t="s">
        <v>37</v>
      </c>
      <c r="B86" s="102">
        <f>SUM(B87:B89)</f>
        <v>962</v>
      </c>
      <c r="C86" s="102">
        <f>SUM(C87:C89)</f>
        <v>693</v>
      </c>
      <c r="D86" s="120">
        <f>(B86-C86)/C86*100</f>
        <v>38.81673881673882</v>
      </c>
      <c r="E86" s="102">
        <f>SUM(E87:E89)</f>
        <v>27385</v>
      </c>
      <c r="F86" s="102">
        <f>SUM(F87:F89)</f>
        <v>26782</v>
      </c>
      <c r="G86" s="120">
        <f>(E86-F86)/F86*100</f>
        <v>2.2515122096930775</v>
      </c>
    </row>
    <row r="87" spans="1:7" ht="12.75" customHeight="1">
      <c r="A87" s="110" t="s">
        <v>55</v>
      </c>
      <c r="B87" s="100">
        <v>243</v>
      </c>
      <c r="C87" s="100">
        <v>167</v>
      </c>
      <c r="D87" s="118">
        <f>(B87-C87)/C87*100</f>
        <v>45.50898203592814</v>
      </c>
      <c r="E87" s="10">
        <f>SUM(JANUARY!B87+FEBRUARY!B87+MARCH!B87+APRIL!B87+MAY!B87+JUNE!B87+JULY!B87+AUGUST!B87+SEPTEMBER!B86)+B87</f>
        <v>3692</v>
      </c>
      <c r="F87" s="10">
        <f>SUM(JANUARY!C87+FEBRUARY!C87+MARCH!C87+APRIL!C87+MAY!C87+JUNE!C87+JULY!C87+AUGUST!C87+SEPTEMBER!C86)+C87</f>
        <v>4451</v>
      </c>
      <c r="G87" s="118">
        <f>(E87-F87)/F87*100</f>
        <v>-17.052347787014156</v>
      </c>
    </row>
    <row r="88" spans="1:7" ht="12.75" customHeight="1">
      <c r="A88" s="110" t="s">
        <v>56</v>
      </c>
      <c r="B88" s="100">
        <v>695</v>
      </c>
      <c r="C88" s="100">
        <v>510</v>
      </c>
      <c r="D88" s="118">
        <f>(B88-C88)/C88*100</f>
        <v>36.27450980392157</v>
      </c>
      <c r="E88" s="10">
        <f>SUM(JANUARY!B88+FEBRUARY!B88+MARCH!B88+APRIL!B88+MAY!B88+JUNE!B88+JULY!B88+AUGUST!B88+SEPTEMBER!B87)+B88</f>
        <v>23016</v>
      </c>
      <c r="F88" s="10">
        <f>SUM(JANUARY!C88+FEBRUARY!C88+MARCH!C88+APRIL!C88+MAY!C88+JUNE!C88+JULY!C88+AUGUST!C88+SEPTEMBER!C87)+C88</f>
        <v>21040</v>
      </c>
      <c r="G88" s="118">
        <f>(E88-F88)/F88*100</f>
        <v>9.391634980988593</v>
      </c>
    </row>
    <row r="89" spans="1:7" ht="12.75" customHeight="1">
      <c r="A89" s="110" t="s">
        <v>40</v>
      </c>
      <c r="B89" s="100">
        <v>24</v>
      </c>
      <c r="C89" s="100">
        <v>16</v>
      </c>
      <c r="D89" s="118">
        <f>(B89-C89)/C89*100</f>
        <v>50</v>
      </c>
      <c r="E89" s="10">
        <f>SUM(JANUARY!B89+FEBRUARY!B89+MARCH!B89+APRIL!B89+MAY!B89+JUNE!B89+JULY!B89+AUGUST!B89+SEPTEMBER!B88)+B89</f>
        <v>677</v>
      </c>
      <c r="F89" s="10">
        <f>SUM(JANUARY!C89+FEBRUARY!C89+MARCH!C89+APRIL!C89+MAY!C89+JUNE!C89+JULY!C89+AUGUST!C89+SEPTEMBER!C88)+C89</f>
        <v>1291</v>
      </c>
      <c r="G89" s="118">
        <f>(E89-F89)/F89*100</f>
        <v>-47.56003098373354</v>
      </c>
    </row>
    <row r="90" spans="1:7" ht="12.75" customHeight="1">
      <c r="A90" s="110"/>
      <c r="B90" s="100"/>
      <c r="C90" s="100"/>
      <c r="D90" s="118"/>
      <c r="E90" s="100"/>
      <c r="F90" s="100"/>
      <c r="G90" s="118"/>
    </row>
    <row r="91" spans="1:7" ht="12.75" customHeight="1">
      <c r="A91" s="113" t="s">
        <v>41</v>
      </c>
      <c r="B91" s="102">
        <v>2158</v>
      </c>
      <c r="C91" s="102">
        <v>1979</v>
      </c>
      <c r="D91" s="119">
        <f>(B91-C91)/C91*100</f>
        <v>9.044972208185953</v>
      </c>
      <c r="E91" s="142">
        <f>SUM(JANUARY!B91+FEBRUARY!B91+MARCH!B91+APRIL!B91+MAY!B91+JUNE!B91+JULY!B91+AUGUST!B91+SEPTEMBER!B90)+B91</f>
        <v>29750</v>
      </c>
      <c r="F91" s="142">
        <f>SUM(JANUARY!C91+FEBRUARY!C91+MARCH!C91+APRIL!C91+MAY!C91+JUNE!C91+JULY!C91+AUGUST!C91+SEPTEMBER!C90)+C91</f>
        <v>26898</v>
      </c>
      <c r="G91" s="119">
        <f>(E91-F91)/F91*100</f>
        <v>10.60301881180757</v>
      </c>
    </row>
    <row r="92" spans="1:7" ht="12.75" customHeight="1">
      <c r="A92" s="113" t="s">
        <v>42</v>
      </c>
      <c r="B92" s="102">
        <v>15</v>
      </c>
      <c r="C92" s="102">
        <v>3</v>
      </c>
      <c r="D92" s="119">
        <f>(B92-C92)/C92*100</f>
        <v>400</v>
      </c>
      <c r="E92" s="142">
        <f>SUM(JANUARY!B92+FEBRUARY!B92+MARCH!B92+APRIL!B92+MAY!B92+JUNE!B92+JULY!B92+AUGUST!B92+SEPTEMBER!B91)+B92</f>
        <v>164</v>
      </c>
      <c r="F92" s="142">
        <f>SUM(JANUARY!C92+FEBRUARY!C92+MARCH!C92+APRIL!C92+MAY!C92+JUNE!C92+JULY!C92+AUGUST!C92+SEPTEMBER!C91)+C92</f>
        <v>158</v>
      </c>
      <c r="G92" s="119">
        <f>(E92-F92)/F92*100</f>
        <v>3.79746835443038</v>
      </c>
    </row>
    <row r="93" spans="1:7" ht="12.75" customHeight="1">
      <c r="A93" s="113" t="s">
        <v>43</v>
      </c>
      <c r="B93" s="102">
        <v>26</v>
      </c>
      <c r="C93" s="102">
        <v>28</v>
      </c>
      <c r="D93" s="119">
        <f>(B93-C93)/C93*100</f>
        <v>-7.142857142857142</v>
      </c>
      <c r="E93" s="142">
        <f>SUM(JANUARY!B93+FEBRUARY!B93+MARCH!B93+APRIL!B93+MAY!B93+JUNE!B93+JULY!B93+AUGUST!B93+SEPTEMBER!B92)+B93</f>
        <v>682</v>
      </c>
      <c r="F93" s="142">
        <f>SUM(JANUARY!C93+FEBRUARY!C93+MARCH!C93+APRIL!C93+MAY!C93+JUNE!C93+JULY!C93+AUGUST!C93+SEPTEMBER!C92)+C93</f>
        <v>829</v>
      </c>
      <c r="G93" s="119">
        <f>(E93-F93)/F93*100</f>
        <v>-17.73220747889023</v>
      </c>
    </row>
    <row r="94" spans="1:7" ht="12.75" customHeight="1">
      <c r="A94" s="113" t="s">
        <v>44</v>
      </c>
      <c r="B94" s="102">
        <v>739</v>
      </c>
      <c r="C94" s="102">
        <v>815</v>
      </c>
      <c r="D94" s="119">
        <f>(B94-C94)/C94*100</f>
        <v>-9.325153374233128</v>
      </c>
      <c r="E94" s="142">
        <f>SUM(JANUARY!B94+FEBRUARY!B94+MARCH!B94+APRIL!B94+MAY!B94+JUNE!B94+JULY!B94+AUGUST!B94+SEPTEMBER!B93)+B94</f>
        <v>11418</v>
      </c>
      <c r="F94" s="142">
        <f>SUM(JANUARY!C94+FEBRUARY!C94+MARCH!C94+APRIL!C94+MAY!C94+JUNE!C94+JULY!C94+AUGUST!C94+SEPTEMBER!C93)+C94</f>
        <v>12899</v>
      </c>
      <c r="G94" s="119">
        <f>(E94-F94)/F94*100</f>
        <v>-11.481510194588727</v>
      </c>
    </row>
    <row r="95" spans="1:7" ht="12.75" customHeight="1">
      <c r="A95" s="110"/>
      <c r="B95" s="100"/>
      <c r="C95" s="100"/>
      <c r="D95" s="118"/>
      <c r="E95" s="100"/>
      <c r="F95" s="100"/>
      <c r="G95" s="118"/>
    </row>
    <row r="96" spans="1:7" ht="12.75" customHeight="1">
      <c r="A96" s="113" t="s">
        <v>45</v>
      </c>
      <c r="B96" s="102">
        <f>SUM(B57+B61+B65)</f>
        <v>69958</v>
      </c>
      <c r="C96" s="102">
        <f>SUM(C57+C61+C65)</f>
        <v>72949</v>
      </c>
      <c r="D96" s="119">
        <f>(B96-C96)/C96*100</f>
        <v>-4.100124744684643</v>
      </c>
      <c r="E96" s="102">
        <f>SUM(E57+E61+E65)</f>
        <v>1073420</v>
      </c>
      <c r="F96" s="102">
        <f>SUM(F57+F61+F65)</f>
        <v>1145912</v>
      </c>
      <c r="G96" s="119">
        <f>(E96-F96)/F96*100</f>
        <v>-6.326140227172767</v>
      </c>
    </row>
    <row r="97" spans="1:7" ht="12.75" customHeight="1">
      <c r="A97" s="182" t="s">
        <v>155</v>
      </c>
      <c r="B97" s="182"/>
      <c r="C97" s="182"/>
      <c r="D97" s="182"/>
      <c r="E97" s="182"/>
      <c r="F97" s="182"/>
      <c r="G97" s="182"/>
    </row>
    <row r="98" spans="1:7" ht="12.75" customHeight="1">
      <c r="A98" s="165"/>
      <c r="B98" s="165"/>
      <c r="C98" s="165"/>
      <c r="D98" s="165"/>
      <c r="E98" s="165"/>
      <c r="F98" s="165"/>
      <c r="G98" s="165"/>
    </row>
    <row r="99" ht="12.75" customHeight="1"/>
  </sheetData>
  <sheetProtection/>
  <mergeCells count="5">
    <mergeCell ref="E8:F8"/>
    <mergeCell ref="A39:G39"/>
    <mergeCell ref="A98:G98"/>
    <mergeCell ref="A97:G97"/>
    <mergeCell ref="E54:F5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B94" sqref="B94"/>
    </sheetView>
  </sheetViews>
  <sheetFormatPr defaultColWidth="9.00390625" defaultRowHeight="12.75"/>
  <cols>
    <col min="1" max="1" width="19.25390625" style="107" customWidth="1"/>
    <col min="2" max="3" width="11.625" style="107" customWidth="1"/>
    <col min="4" max="4" width="8.25390625" style="107" customWidth="1"/>
    <col min="5" max="6" width="12.625" style="107" customWidth="1"/>
    <col min="7" max="7" width="6.625" style="107" customWidth="1"/>
    <col min="8" max="16384" width="9.00390625" style="107" customWidth="1"/>
  </cols>
  <sheetData>
    <row r="1" spans="1:7" ht="20.25" customHeight="1">
      <c r="A1" s="123" t="s">
        <v>46</v>
      </c>
      <c r="B1" s="123"/>
      <c r="C1" s="123"/>
      <c r="D1" s="123"/>
      <c r="E1" s="123"/>
      <c r="F1" s="123"/>
      <c r="G1" s="124"/>
    </row>
    <row r="2" spans="1:7" ht="7.5" customHeight="1">
      <c r="A2" s="123"/>
      <c r="B2" s="123"/>
      <c r="C2" s="123"/>
      <c r="D2" s="123"/>
      <c r="E2" s="123"/>
      <c r="F2" s="123"/>
      <c r="G2" s="124"/>
    </row>
    <row r="3" spans="1:7" ht="18.75" customHeight="1">
      <c r="A3" s="149" t="s">
        <v>151</v>
      </c>
      <c r="B3" s="123"/>
      <c r="C3" s="123"/>
      <c r="D3" s="123"/>
      <c r="E3" s="123"/>
      <c r="F3" s="123"/>
      <c r="G3" s="124"/>
    </row>
    <row r="4" spans="1:7" ht="7.5" customHeight="1">
      <c r="A4" s="128"/>
      <c r="B4" s="123"/>
      <c r="C4" s="123"/>
      <c r="D4" s="123"/>
      <c r="E4" s="123"/>
      <c r="F4" s="123"/>
      <c r="G4" s="124"/>
    </row>
    <row r="5" spans="1:7" ht="19.5" customHeight="1">
      <c r="A5" s="123" t="s">
        <v>1</v>
      </c>
      <c r="B5" s="123"/>
      <c r="C5" s="123"/>
      <c r="D5" s="123"/>
      <c r="E5" s="123"/>
      <c r="F5" s="123"/>
      <c r="G5" s="124"/>
    </row>
    <row r="6" spans="1:7" ht="5.25" customHeight="1">
      <c r="A6" s="123"/>
      <c r="B6" s="123"/>
      <c r="C6" s="123"/>
      <c r="D6" s="123"/>
      <c r="E6" s="123"/>
      <c r="F6" s="123"/>
      <c r="G6" s="124"/>
    </row>
    <row r="7" spans="1:7" ht="12.75" customHeight="1">
      <c r="A7" s="125"/>
      <c r="B7" s="125"/>
      <c r="C7" s="125"/>
      <c r="D7" s="125"/>
      <c r="E7" s="125"/>
      <c r="F7" s="125"/>
      <c r="G7" s="125"/>
    </row>
    <row r="8" spans="1:7" ht="12.75" customHeight="1">
      <c r="A8" s="129"/>
      <c r="B8" s="129"/>
      <c r="C8" s="129"/>
      <c r="D8" s="129"/>
      <c r="E8" s="180" t="s">
        <v>59</v>
      </c>
      <c r="F8" s="180"/>
      <c r="G8" s="129"/>
    </row>
    <row r="9" spans="1:7" ht="12.75" customHeight="1">
      <c r="A9" s="129"/>
      <c r="B9" s="129"/>
      <c r="C9" s="129"/>
      <c r="D9" s="129"/>
      <c r="E9" s="130"/>
      <c r="F9" s="130"/>
      <c r="G9" s="129"/>
    </row>
    <row r="10" spans="1:7" ht="15.75" customHeight="1">
      <c r="A10" s="131" t="s">
        <v>4</v>
      </c>
      <c r="B10" s="155" t="s">
        <v>148</v>
      </c>
      <c r="C10" s="155" t="s">
        <v>94</v>
      </c>
      <c r="D10" s="132" t="s">
        <v>5</v>
      </c>
      <c r="E10" s="45" t="s">
        <v>149</v>
      </c>
      <c r="F10" s="45" t="s">
        <v>95</v>
      </c>
      <c r="G10" s="134" t="s">
        <v>5</v>
      </c>
    </row>
    <row r="11" spans="1:7" ht="12.75" customHeight="1">
      <c r="A11" s="135" t="s">
        <v>6</v>
      </c>
      <c r="B11" s="100">
        <v>71480</v>
      </c>
      <c r="C11" s="100">
        <v>77637</v>
      </c>
      <c r="D11" s="136">
        <f>(B11-C11)/C11*100</f>
        <v>-7.930497056815694</v>
      </c>
      <c r="E11" s="10">
        <f>SUM(JANUARY!B11+FEBRUARY!B11+MARCH!B10+APRIL!B11+MAY!B11+JUNE!B11+JULY!B11+AUGUST!B11+SEPTEMBER!B10+OCTOBER!B11)+B11</f>
        <v>900506</v>
      </c>
      <c r="F11" s="10">
        <f>SUM(JANUARY!C11+FEBRUARY!C11+MARCH!C10+APRIL!C11+MAY!C11+JUNE!C11+JULY!C11+AUGUST!C11+SEPTEMBER!C10+OCTOBER!C11)+C11</f>
        <v>967703</v>
      </c>
      <c r="G11" s="136">
        <f>(E11-F11)/F11*100</f>
        <v>-6.943969379034683</v>
      </c>
    </row>
    <row r="12" spans="1:7" ht="12.75" customHeight="1">
      <c r="A12" s="135" t="s">
        <v>7</v>
      </c>
      <c r="B12" s="100">
        <v>235628</v>
      </c>
      <c r="C12" s="100">
        <v>235039</v>
      </c>
      <c r="D12" s="136">
        <f>(B12-C12)/C12*100</f>
        <v>0.25059670948225615</v>
      </c>
      <c r="E12" s="10">
        <f>SUM(JANUARY!B12+FEBRUARY!B12+MARCH!B11+APRIL!B12+MAY!B12+JUNE!B12+JULY!B12+AUGUST!B12+SEPTEMBER!B11+OCTOBER!B12)+B12</f>
        <v>2227388</v>
      </c>
      <c r="F12" s="10">
        <f>SUM(JANUARY!C12+FEBRUARY!C12+MARCH!C11+APRIL!C12+MAY!C12+JUNE!C12+JULY!C12+AUGUST!C12+SEPTEMBER!C11+OCTOBER!C12)+C12</f>
        <v>1973658</v>
      </c>
      <c r="G12" s="136">
        <f>(E12-F12)/F12*100</f>
        <v>12.855824058676832</v>
      </c>
    </row>
    <row r="13" spans="1:7" ht="12.75" customHeight="1">
      <c r="A13" s="133" t="s">
        <v>8</v>
      </c>
      <c r="B13" s="102">
        <f>SUM(B11:B12)</f>
        <v>307108</v>
      </c>
      <c r="C13" s="102">
        <f>SUM(C11:C12)</f>
        <v>312676</v>
      </c>
      <c r="D13" s="137">
        <f>(B13-C13)/C13*100</f>
        <v>-1.7807570776138877</v>
      </c>
      <c r="E13" s="102">
        <f>SUM(E11:E12)</f>
        <v>3127894</v>
      </c>
      <c r="F13" s="102">
        <f>SUM(F11:F12)</f>
        <v>2941361</v>
      </c>
      <c r="G13" s="137">
        <f>(E13-F13)/F13*100</f>
        <v>6.3417241202286965</v>
      </c>
    </row>
    <row r="14" spans="1:7" ht="12.75" customHeight="1">
      <c r="A14" s="129"/>
      <c r="B14" s="100"/>
      <c r="C14" s="100"/>
      <c r="D14" s="129"/>
      <c r="E14" s="100"/>
      <c r="F14" s="100"/>
      <c r="G14" s="129"/>
    </row>
    <row r="15" spans="1:7" ht="12.75" customHeight="1">
      <c r="A15" s="129"/>
      <c r="B15" s="100"/>
      <c r="C15" s="100"/>
      <c r="D15" s="129"/>
      <c r="E15" s="100"/>
      <c r="F15" s="100"/>
      <c r="G15" s="129"/>
    </row>
    <row r="16" spans="1:7" ht="15" customHeight="1">
      <c r="A16" s="131" t="s">
        <v>9</v>
      </c>
      <c r="B16" s="100"/>
      <c r="C16" s="100"/>
      <c r="D16" s="129"/>
      <c r="E16" s="100"/>
      <c r="F16" s="100"/>
      <c r="G16" s="129"/>
    </row>
    <row r="17" spans="1:7" ht="12.75" customHeight="1">
      <c r="A17" s="135" t="s">
        <v>6</v>
      </c>
      <c r="B17" s="100">
        <v>6877</v>
      </c>
      <c r="C17" s="100">
        <v>7593</v>
      </c>
      <c r="D17" s="136">
        <f>(B17-C17)/C17*100</f>
        <v>-9.429737916502042</v>
      </c>
      <c r="E17" s="10">
        <f>SUM(JANUARY!B17+FEBRUARY!B17+MARCH!B16+APRIL!B17+MAY!B17+JUNE!B17+JULY!B17+AUGUST!B17+SEPTEMBER!B16+OCTOBER!B17)+B17</f>
        <v>80776</v>
      </c>
      <c r="F17" s="10">
        <f>SUM(JANUARY!C17+FEBRUARY!C17+MARCH!C16+APRIL!C17+MAY!C17+JUNE!C17+JULY!C17+AUGUST!C17+SEPTEMBER!C16+OCTOBER!C17)+C17</f>
        <v>96293</v>
      </c>
      <c r="G17" s="136">
        <f>(E17-F17)/F17*100</f>
        <v>-16.114359299222166</v>
      </c>
    </row>
    <row r="18" spans="1:7" ht="12.75" customHeight="1">
      <c r="A18" s="135" t="s">
        <v>7</v>
      </c>
      <c r="B18" s="100">
        <v>37114</v>
      </c>
      <c r="C18" s="100">
        <v>58450</v>
      </c>
      <c r="D18" s="136">
        <f>(B18-C18)/C18*100</f>
        <v>-36.50299401197605</v>
      </c>
      <c r="E18" s="10">
        <f>SUM(JANUARY!B18+FEBRUARY!B18+MARCH!B17+APRIL!B18+MAY!B18+JUNE!B18+JULY!B18+AUGUST!B18+SEPTEMBER!B17+OCTOBER!B18)+B18</f>
        <v>636146</v>
      </c>
      <c r="F18" s="10">
        <f>SUM(JANUARY!C18+FEBRUARY!C18+MARCH!C17+APRIL!C18+MAY!C18+JUNE!C18+JULY!C18+AUGUST!C18+SEPTEMBER!C17+OCTOBER!C18)+C18</f>
        <v>673846</v>
      </c>
      <c r="G18" s="136">
        <f>(E18-F18)/F18*100</f>
        <v>-5.594750135787702</v>
      </c>
    </row>
    <row r="19" spans="1:7" ht="12.75" customHeight="1">
      <c r="A19" s="133" t="s">
        <v>8</v>
      </c>
      <c r="B19" s="102">
        <f>SUM(B17:B18)</f>
        <v>43991</v>
      </c>
      <c r="C19" s="102">
        <f>SUM(C17:C18)</f>
        <v>66043</v>
      </c>
      <c r="D19" s="137">
        <f>(B19-C19)/C19*100</f>
        <v>-33.39036688218282</v>
      </c>
      <c r="E19" s="102">
        <f>SUM(E17:E18)</f>
        <v>716922</v>
      </c>
      <c r="F19" s="102">
        <f>SUM(F17:F18)</f>
        <v>770139</v>
      </c>
      <c r="G19" s="137">
        <f>(E19-F19)/F19*100</f>
        <v>-6.910051302427224</v>
      </c>
    </row>
    <row r="20" spans="1:7" ht="12.75" customHeight="1">
      <c r="A20" s="129"/>
      <c r="B20" s="100"/>
      <c r="C20" s="100"/>
      <c r="D20" s="129"/>
      <c r="E20" s="100"/>
      <c r="F20" s="100"/>
      <c r="G20" s="129"/>
    </row>
    <row r="21" spans="1:7" ht="12.75" customHeight="1">
      <c r="A21" s="129"/>
      <c r="B21" s="100"/>
      <c r="C21" s="100"/>
      <c r="D21" s="129"/>
      <c r="E21" s="100"/>
      <c r="F21" s="100"/>
      <c r="G21" s="129"/>
    </row>
    <row r="22" spans="1:7" ht="14.25" customHeight="1">
      <c r="A22" s="131" t="s">
        <v>10</v>
      </c>
      <c r="B22" s="100"/>
      <c r="C22" s="100"/>
      <c r="D22" s="129"/>
      <c r="E22" s="100"/>
      <c r="F22" s="100"/>
      <c r="G22" s="129"/>
    </row>
    <row r="23" spans="1:7" ht="12.75" customHeight="1">
      <c r="A23" s="135" t="s">
        <v>6</v>
      </c>
      <c r="B23" s="100">
        <v>14159</v>
      </c>
      <c r="C23" s="100">
        <v>13680</v>
      </c>
      <c r="D23" s="136">
        <f>(B23-C23)/C23*100</f>
        <v>3.5014619883040936</v>
      </c>
      <c r="E23" s="10">
        <f>SUM(JANUARY!B23+FEBRUARY!B23+MARCH!B22+APRIL!B23+MAY!B23+JUNE!B23+JULY!B23+AUGUST!B23+SEPTEMBER!B22+OCTOBER!B23)+B23</f>
        <v>184654</v>
      </c>
      <c r="F23" s="10">
        <f>SUM(JANUARY!C23+FEBRUARY!C23+MARCH!C22+APRIL!C23+MAY!C23+JUNE!C23+JULY!C23+AUGUST!C23+SEPTEMBER!C22+OCTOBER!C23)+C23</f>
        <v>180826</v>
      </c>
      <c r="G23" s="136">
        <f>(E23-F23)/F23*100</f>
        <v>2.116952208200148</v>
      </c>
    </row>
    <row r="24" spans="1:7" ht="12.75" customHeight="1">
      <c r="A24" s="135" t="s">
        <v>7</v>
      </c>
      <c r="B24" s="100">
        <v>152572</v>
      </c>
      <c r="C24" s="100">
        <v>122084</v>
      </c>
      <c r="D24" s="136">
        <f>(B24-C24)/C24*100</f>
        <v>24.972969430883655</v>
      </c>
      <c r="E24" s="10">
        <f>SUM(JANUARY!B24+FEBRUARY!B24+MARCH!B23+APRIL!B24+MAY!B24+JUNE!B24+JULY!B24+AUGUST!B24+SEPTEMBER!B23+OCTOBER!B24)+B24</f>
        <v>1459074</v>
      </c>
      <c r="F24" s="10">
        <f>SUM(JANUARY!C24+FEBRUARY!C24+MARCH!C23+APRIL!C24+MAY!C24+JUNE!C24+JULY!C24+AUGUST!C24+SEPTEMBER!C23+OCTOBER!C24)+C24</f>
        <v>1426272</v>
      </c>
      <c r="G24" s="136">
        <f>(E24-F24)/F24*100</f>
        <v>2.2998418254021673</v>
      </c>
    </row>
    <row r="25" spans="1:7" ht="12.75" customHeight="1">
      <c r="A25" s="133" t="s">
        <v>8</v>
      </c>
      <c r="B25" s="102">
        <f>SUM(B23:B24)</f>
        <v>166731</v>
      </c>
      <c r="C25" s="102">
        <f>SUM(C23:C24)</f>
        <v>135764</v>
      </c>
      <c r="D25" s="137">
        <f>(B25-C25)/C25*100</f>
        <v>22.809434017854514</v>
      </c>
      <c r="E25" s="102">
        <f>SUM(E23:E24)</f>
        <v>1643728</v>
      </c>
      <c r="F25" s="102">
        <f>SUM(F23:F24)</f>
        <v>1607098</v>
      </c>
      <c r="G25" s="137">
        <f>(E25-F25)/F25*100</f>
        <v>2.2792636167800593</v>
      </c>
    </row>
    <row r="26" spans="1:7" ht="12.75" customHeight="1">
      <c r="A26" s="129"/>
      <c r="B26" s="100"/>
      <c r="C26" s="100"/>
      <c r="D26" s="129"/>
      <c r="E26" s="100"/>
      <c r="F26" s="100"/>
      <c r="G26" s="129"/>
    </row>
    <row r="27" spans="1:7" ht="9.75" customHeight="1">
      <c r="A27" s="129"/>
      <c r="B27" s="100"/>
      <c r="C27" s="100"/>
      <c r="D27" s="129"/>
      <c r="E27" s="100"/>
      <c r="F27" s="100"/>
      <c r="G27" s="129"/>
    </row>
    <row r="28" spans="1:7" ht="14.25" customHeight="1">
      <c r="A28" s="131" t="s">
        <v>49</v>
      </c>
      <c r="B28" s="100"/>
      <c r="C28" s="100"/>
      <c r="D28" s="129"/>
      <c r="E28" s="100"/>
      <c r="F28" s="100"/>
      <c r="G28" s="129"/>
    </row>
    <row r="29" spans="1:7" ht="12.75" customHeight="1">
      <c r="A29" s="135" t="s">
        <v>6</v>
      </c>
      <c r="B29" s="100">
        <f aca="true" t="shared" si="0" ref="B29:C31">(B11+B17+B23)</f>
        <v>92516</v>
      </c>
      <c r="C29" s="100">
        <f t="shared" si="0"/>
        <v>98910</v>
      </c>
      <c r="D29" s="136">
        <f>(B29-C29)/C29*100</f>
        <v>-6.464462642806591</v>
      </c>
      <c r="E29" s="100">
        <f aca="true" t="shared" si="1" ref="E29:F31">(E11+E17+E23)</f>
        <v>1165936</v>
      </c>
      <c r="F29" s="100">
        <f t="shared" si="1"/>
        <v>1244822</v>
      </c>
      <c r="G29" s="136">
        <f>(E29-F29)/F29*100</f>
        <v>-6.337130931169275</v>
      </c>
    </row>
    <row r="30" spans="1:7" ht="12.75" customHeight="1">
      <c r="A30" s="135" t="s">
        <v>7</v>
      </c>
      <c r="B30" s="100">
        <f t="shared" si="0"/>
        <v>425314</v>
      </c>
      <c r="C30" s="100">
        <f t="shared" si="0"/>
        <v>415573</v>
      </c>
      <c r="D30" s="136">
        <f>(B30-C30)/C30*100</f>
        <v>2.343992511544301</v>
      </c>
      <c r="E30" s="100">
        <f t="shared" si="1"/>
        <v>4322608</v>
      </c>
      <c r="F30" s="100">
        <f t="shared" si="1"/>
        <v>4073776</v>
      </c>
      <c r="G30" s="136">
        <f>(E30-F30)/F30*100</f>
        <v>6.108141439293668</v>
      </c>
    </row>
    <row r="31" spans="1:7" ht="12.75" customHeight="1">
      <c r="A31" s="133" t="s">
        <v>8</v>
      </c>
      <c r="B31" s="102">
        <f t="shared" si="0"/>
        <v>517830</v>
      </c>
      <c r="C31" s="102">
        <f t="shared" si="0"/>
        <v>514483</v>
      </c>
      <c r="D31" s="137">
        <f>(B31-C31)/C31*100</f>
        <v>0.6505559950474554</v>
      </c>
      <c r="E31" s="102">
        <f t="shared" si="1"/>
        <v>5488544</v>
      </c>
      <c r="F31" s="102">
        <f t="shared" si="1"/>
        <v>5318598</v>
      </c>
      <c r="G31" s="137">
        <f>(E31-F31)/F31*100</f>
        <v>3.1953157580249534</v>
      </c>
    </row>
    <row r="32" spans="1:7" ht="12.75" customHeight="1">
      <c r="A32" s="147"/>
      <c r="B32" s="102"/>
      <c r="C32" s="102"/>
      <c r="D32" s="137"/>
      <c r="E32" s="102"/>
      <c r="F32" s="102"/>
      <c r="G32" s="137"/>
    </row>
    <row r="33" spans="1:7" ht="12.75" customHeight="1">
      <c r="A33" s="129"/>
      <c r="B33" s="129"/>
      <c r="C33" s="129"/>
      <c r="D33" s="129"/>
      <c r="E33" s="129"/>
      <c r="F33" s="129"/>
      <c r="G33" s="129"/>
    </row>
    <row r="34" spans="1:7" ht="12.75" customHeight="1">
      <c r="A34" s="145" t="s">
        <v>65</v>
      </c>
      <c r="B34" s="129"/>
      <c r="C34" s="129"/>
      <c r="D34" s="129"/>
      <c r="E34" s="129"/>
      <c r="F34" s="129"/>
      <c r="G34" s="129"/>
    </row>
    <row r="35" spans="1:7" ht="12.75" customHeight="1">
      <c r="A35" s="145" t="s">
        <v>62</v>
      </c>
      <c r="B35" s="129"/>
      <c r="C35" s="129"/>
      <c r="D35" s="129"/>
      <c r="E35" s="129"/>
      <c r="F35" s="129"/>
      <c r="G35" s="129"/>
    </row>
    <row r="36" spans="1:7" ht="12.75" customHeight="1">
      <c r="A36" s="145" t="s">
        <v>63</v>
      </c>
      <c r="B36" s="129"/>
      <c r="C36" s="129"/>
      <c r="D36" s="129"/>
      <c r="E36" s="129"/>
      <c r="F36" s="129"/>
      <c r="G36" s="129"/>
    </row>
    <row r="37" spans="1:7" ht="12.75" customHeight="1">
      <c r="A37" s="145" t="s">
        <v>64</v>
      </c>
      <c r="B37" s="129"/>
      <c r="C37" s="129"/>
      <c r="D37" s="129"/>
      <c r="E37" s="129"/>
      <c r="F37" s="129"/>
      <c r="G37" s="129"/>
    </row>
    <row r="38" spans="1:7" ht="10.5" customHeight="1">
      <c r="A38" s="129"/>
      <c r="B38" s="129"/>
      <c r="C38" s="129"/>
      <c r="D38" s="129"/>
      <c r="E38" s="129"/>
      <c r="F38" s="129"/>
      <c r="G38" s="129"/>
    </row>
    <row r="39" spans="1:7" ht="10.5" customHeight="1">
      <c r="A39" s="181"/>
      <c r="B39" s="181"/>
      <c r="C39" s="181"/>
      <c r="D39" s="181"/>
      <c r="E39" s="181"/>
      <c r="F39" s="181"/>
      <c r="G39" s="181"/>
    </row>
    <row r="40" spans="1:7" ht="10.5" customHeight="1">
      <c r="A40" s="140"/>
      <c r="B40" s="140"/>
      <c r="C40" s="140"/>
      <c r="D40" s="140"/>
      <c r="E40" s="140"/>
      <c r="F40" s="140"/>
      <c r="G40" s="140"/>
    </row>
    <row r="41" spans="1:7" ht="10.5" customHeight="1">
      <c r="A41" s="140"/>
      <c r="B41" s="140"/>
      <c r="C41" s="140"/>
      <c r="D41" s="140"/>
      <c r="E41" s="140"/>
      <c r="F41" s="140"/>
      <c r="G41" s="140"/>
    </row>
    <row r="42" spans="1:7" ht="10.5" customHeight="1">
      <c r="A42" s="140"/>
      <c r="B42" s="140"/>
      <c r="C42" s="140"/>
      <c r="D42" s="140"/>
      <c r="E42" s="140"/>
      <c r="F42" s="140"/>
      <c r="G42" s="140"/>
    </row>
    <row r="43" spans="1:7" ht="10.5" customHeight="1">
      <c r="A43" s="140"/>
      <c r="B43" s="140"/>
      <c r="C43" s="140"/>
      <c r="D43" s="140"/>
      <c r="E43" s="140"/>
      <c r="F43" s="140"/>
      <c r="G43" s="140"/>
    </row>
    <row r="44" spans="1:7" ht="10.5" customHeight="1">
      <c r="A44" s="140"/>
      <c r="B44" s="140"/>
      <c r="C44" s="140"/>
      <c r="D44" s="140"/>
      <c r="E44" s="140"/>
      <c r="F44" s="140"/>
      <c r="G44" s="140"/>
    </row>
    <row r="45" spans="1:7" ht="10.5" customHeight="1">
      <c r="A45" s="140"/>
      <c r="B45" s="140"/>
      <c r="C45" s="140"/>
      <c r="D45" s="140"/>
      <c r="E45" s="140"/>
      <c r="F45" s="140"/>
      <c r="G45" s="140"/>
    </row>
    <row r="46" spans="1:7" ht="10.5" customHeight="1">
      <c r="A46" s="140"/>
      <c r="B46" s="140"/>
      <c r="C46" s="140"/>
      <c r="D46" s="140"/>
      <c r="E46" s="140"/>
      <c r="F46" s="140"/>
      <c r="G46" s="140"/>
    </row>
    <row r="47" spans="1:7" ht="10.5" customHeight="1">
      <c r="A47" s="140"/>
      <c r="B47" s="140"/>
      <c r="C47" s="140"/>
      <c r="D47" s="140"/>
      <c r="E47" s="140"/>
      <c r="F47" s="140"/>
      <c r="G47" s="140"/>
    </row>
    <row r="48" spans="1:7" ht="10.5" customHeight="1">
      <c r="A48" s="140"/>
      <c r="B48" s="140"/>
      <c r="C48" s="140"/>
      <c r="D48" s="140"/>
      <c r="E48" s="140"/>
      <c r="F48" s="140"/>
      <c r="G48" s="140"/>
    </row>
    <row r="49" spans="1:7" ht="10.5" customHeight="1">
      <c r="A49" s="140"/>
      <c r="B49" s="140"/>
      <c r="C49" s="140"/>
      <c r="D49" s="140"/>
      <c r="E49" s="140"/>
      <c r="F49" s="140"/>
      <c r="G49" s="140"/>
    </row>
    <row r="50" spans="1:7" ht="15.75">
      <c r="A50" s="104" t="s">
        <v>13</v>
      </c>
      <c r="B50" s="104"/>
      <c r="C50" s="104"/>
      <c r="D50" s="104"/>
      <c r="E50" s="104"/>
      <c r="F50" s="104"/>
      <c r="G50" s="104"/>
    </row>
    <row r="51" spans="1:7" ht="15.75">
      <c r="A51" s="104" t="s">
        <v>14</v>
      </c>
      <c r="B51" s="104"/>
      <c r="C51" s="104"/>
      <c r="D51" s="104"/>
      <c r="E51" s="104"/>
      <c r="F51" s="104"/>
      <c r="G51" s="104"/>
    </row>
    <row r="52" spans="1:7" ht="15.75">
      <c r="A52" s="148" t="s">
        <v>150</v>
      </c>
      <c r="B52" s="104"/>
      <c r="C52" s="104"/>
      <c r="D52" s="104"/>
      <c r="E52" s="104"/>
      <c r="F52" s="104"/>
      <c r="G52" s="104"/>
    </row>
    <row r="53" spans="1:7" ht="5.25" customHeight="1">
      <c r="A53" s="108"/>
      <c r="B53" s="104"/>
      <c r="C53" s="104"/>
      <c r="D53" s="104"/>
      <c r="E53" s="104"/>
      <c r="F53" s="104"/>
      <c r="G53" s="104"/>
    </row>
    <row r="54" spans="1:6" ht="15.75">
      <c r="A54" s="22"/>
      <c r="B54" s="22"/>
      <c r="C54" s="17"/>
      <c r="D54" s="17"/>
      <c r="E54" s="160" t="s">
        <v>15</v>
      </c>
      <c r="F54" s="160"/>
    </row>
    <row r="55" spans="1:7" ht="12.75" customHeight="1">
      <c r="A55" s="113" t="s">
        <v>16</v>
      </c>
      <c r="B55" s="150" t="s">
        <v>148</v>
      </c>
      <c r="C55" s="150" t="s">
        <v>94</v>
      </c>
      <c r="D55" s="114" t="s">
        <v>5</v>
      </c>
      <c r="E55" s="45" t="s">
        <v>149</v>
      </c>
      <c r="F55" s="45" t="s">
        <v>95</v>
      </c>
      <c r="G55" s="114" t="s">
        <v>5</v>
      </c>
    </row>
    <row r="56" spans="1:7" ht="12.75" customHeight="1">
      <c r="A56" s="110"/>
      <c r="B56" s="110"/>
      <c r="C56" s="110"/>
      <c r="D56" s="110"/>
      <c r="E56" s="110"/>
      <c r="F56" s="110"/>
      <c r="G56" s="110"/>
    </row>
    <row r="57" spans="1:7" ht="12.75" customHeight="1">
      <c r="A57" s="113" t="s">
        <v>4</v>
      </c>
      <c r="B57" s="36">
        <f>(B58+B59)</f>
        <v>71480</v>
      </c>
      <c r="C57" s="36">
        <f>(C58+C59)</f>
        <v>77637</v>
      </c>
      <c r="D57" s="119">
        <f>(B57-C57)/C57*100</f>
        <v>-7.930497056815694</v>
      </c>
      <c r="E57" s="36">
        <f>(E58+E59)</f>
        <v>900506</v>
      </c>
      <c r="F57" s="36">
        <f>(F58+F59)</f>
        <v>967703</v>
      </c>
      <c r="G57" s="119">
        <f>(E57-F57)/F57*100</f>
        <v>-6.943969379034683</v>
      </c>
    </row>
    <row r="58" spans="1:7" ht="12.75" customHeight="1">
      <c r="A58" s="110" t="s">
        <v>18</v>
      </c>
      <c r="B58" s="100">
        <v>71480</v>
      </c>
      <c r="C58" s="100">
        <v>77637</v>
      </c>
      <c r="D58" s="118">
        <f>(B58-C58)/C58*100</f>
        <v>-7.930497056815694</v>
      </c>
      <c r="E58" s="10">
        <f>SUM(JANUARY!B58+FEBRUARY!B58+MARCH!B58+APRIL!B58+MAY!B58+JUNE!B58+JULY!B58+AUGUST!B58+SEPTEMBER!B57+OCTOBER!B58)+B58</f>
        <v>900506</v>
      </c>
      <c r="F58" s="10">
        <f>SUM(JANUARY!C58+FEBRUARY!C58+MARCH!C58+APRIL!C58+MAY!C58+JUNE!C58+JULY!C58+AUGUST!C58+SEPTEMBER!C57+OCTOBER!C58)+C58</f>
        <v>967703</v>
      </c>
      <c r="G58" s="118">
        <f>(E58-F58)/F58*100</f>
        <v>-6.943969379034683</v>
      </c>
    </row>
    <row r="59" spans="1:7" ht="12.75" customHeight="1">
      <c r="A59" s="110" t="s">
        <v>19</v>
      </c>
      <c r="B59" s="100">
        <v>0</v>
      </c>
      <c r="C59" s="100">
        <v>0</v>
      </c>
      <c r="D59" s="118">
        <v>0</v>
      </c>
      <c r="E59" s="10">
        <f>SUM(JANUARY!B59+FEBRUARY!B59+MARCH!B59+APRIL!B59+MAY!B59+JUNE!B59+JULY!B59+AUGUST!B59+SEPTEMBER!B58+OCTOBER!B59)+B59</f>
        <v>0</v>
      </c>
      <c r="F59" s="10">
        <f>SUM(JANUARY!C59+FEBRUARY!C59+MARCH!C59+APRIL!C59+MAY!C59+JUNE!C59+JULY!C59+AUGUST!C59+SEPTEMBER!C58+OCTOBER!C59)+C59</f>
        <v>0</v>
      </c>
      <c r="G59" s="118">
        <v>0</v>
      </c>
    </row>
    <row r="60" spans="1:7" ht="12.75" customHeight="1">
      <c r="A60" s="110"/>
      <c r="B60" s="100"/>
      <c r="C60" s="100"/>
      <c r="D60" s="110"/>
      <c r="E60" s="100"/>
      <c r="F60" s="100"/>
      <c r="G60" s="110"/>
    </row>
    <row r="61" spans="1:7" ht="12.75" customHeight="1">
      <c r="A61" s="113" t="s">
        <v>9</v>
      </c>
      <c r="B61" s="36">
        <f>(B62+B63)</f>
        <v>6877</v>
      </c>
      <c r="C61" s="36">
        <f>(C62+C63)</f>
        <v>7593</v>
      </c>
      <c r="D61" s="119">
        <f>(B61-C61)/C61*100</f>
        <v>-9.429737916502042</v>
      </c>
      <c r="E61" s="36">
        <f>(E62+E63)</f>
        <v>80776</v>
      </c>
      <c r="F61" s="36">
        <f>(F62+F63)</f>
        <v>96293</v>
      </c>
      <c r="G61" s="119">
        <f>(E61-F61)/F61*100</f>
        <v>-16.114359299222166</v>
      </c>
    </row>
    <row r="62" spans="1:7" ht="12.75" customHeight="1">
      <c r="A62" s="110" t="s">
        <v>20</v>
      </c>
      <c r="B62" s="100">
        <v>6877</v>
      </c>
      <c r="C62" s="100">
        <v>7593</v>
      </c>
      <c r="D62" s="118">
        <f>(B62-C62)/C62*100</f>
        <v>-9.429737916502042</v>
      </c>
      <c r="E62" s="10">
        <f>SUM(JANUARY!B62+FEBRUARY!B62+MARCH!B62+APRIL!B62+MAY!B62+JUNE!B62+JULY!B62+AUGUST!B62+SEPTEMBER!B61+OCTOBER!B62)+B62</f>
        <v>80776</v>
      </c>
      <c r="F62" s="10">
        <f>SUM(JANUARY!C62+FEBRUARY!C62+MARCH!C62+APRIL!C62+MAY!C62+JUNE!C62+JULY!C62+AUGUST!C62+SEPTEMBER!C61+OCTOBER!C62)+C62</f>
        <v>96293</v>
      </c>
      <c r="G62" s="118">
        <f>(E62-F62)/F62*100</f>
        <v>-16.114359299222166</v>
      </c>
    </row>
    <row r="63" spans="1:7" ht="12.75" customHeight="1">
      <c r="A63" s="110" t="s">
        <v>21</v>
      </c>
      <c r="B63" s="100">
        <v>0</v>
      </c>
      <c r="C63" s="100">
        <v>0</v>
      </c>
      <c r="D63" s="118">
        <v>0</v>
      </c>
      <c r="E63" s="10">
        <f>SUM(JANUARY!B63+FEBRUARY!B63+MARCH!B63+APRIL!B63+MAY!B63+JUNE!B63+JULY!B63+AUGUST!B63+SEPTEMBER!B62+OCTOBER!B63)+B63</f>
        <v>0</v>
      </c>
      <c r="F63" s="10">
        <f>SUM(JANUARY!C63+FEBRUARY!C63+MARCH!C63+APRIL!C63+MAY!C63+JUNE!C63+JULY!C63+AUGUST!C63+SEPTEMBER!C62+OCTOBER!C63)+C63</f>
        <v>0</v>
      </c>
      <c r="G63" s="118">
        <v>0</v>
      </c>
    </row>
    <row r="64" spans="1:7" ht="12.75" customHeight="1">
      <c r="A64" s="110"/>
      <c r="B64" s="110"/>
      <c r="C64" s="110"/>
      <c r="D64" s="110"/>
      <c r="E64" s="100"/>
      <c r="F64" s="100"/>
      <c r="G64" s="110"/>
    </row>
    <row r="65" spans="1:7" ht="12.75" customHeight="1">
      <c r="A65" s="113" t="s">
        <v>10</v>
      </c>
      <c r="B65" s="102">
        <f>SUM(B67+B73+B78+B82+B83+B84+B86+B91+B92+B93+B94)</f>
        <v>14159</v>
      </c>
      <c r="C65" s="102">
        <f>SUM(C67+C73+C78+C82+C83+C84+C86+C91+C92+C93+C94)</f>
        <v>13680</v>
      </c>
      <c r="D65" s="119">
        <f>(B65-C65)/C65*100</f>
        <v>3.5014619883040936</v>
      </c>
      <c r="E65" s="102">
        <f>SUM(E67+E73+E78+E82+E83+E84+E86+E91+E92+E93+E94)</f>
        <v>184654</v>
      </c>
      <c r="F65" s="102">
        <f>SUM(F67+F73+F78+F82+F83+F84+F86+F91+F92+F93+F94)</f>
        <v>180826</v>
      </c>
      <c r="G65" s="119">
        <f>(E65-F65)/F65*100</f>
        <v>2.116952208200148</v>
      </c>
    </row>
    <row r="66" spans="1:7" ht="12.75" customHeight="1">
      <c r="A66" s="110"/>
      <c r="B66" s="100"/>
      <c r="C66" s="100"/>
      <c r="D66" s="110"/>
      <c r="E66" s="100"/>
      <c r="F66" s="100"/>
      <c r="G66" s="110"/>
    </row>
    <row r="67" spans="1:7" ht="12.75" customHeight="1">
      <c r="A67" s="113" t="s">
        <v>23</v>
      </c>
      <c r="B67" s="102">
        <f>SUM(B68:B71)</f>
        <v>4796</v>
      </c>
      <c r="C67" s="102">
        <f>SUM(C68:C71)</f>
        <v>4940</v>
      </c>
      <c r="D67" s="120">
        <f>(B67-C67)/C67*100</f>
        <v>-2.91497975708502</v>
      </c>
      <c r="E67" s="102">
        <f>SUM(E68:E71)</f>
        <v>71816</v>
      </c>
      <c r="F67" s="102">
        <f>SUM(F68:F71)</f>
        <v>70755</v>
      </c>
      <c r="G67" s="120">
        <f>(E67-F67)/F67*100</f>
        <v>1.4995406685039927</v>
      </c>
    </row>
    <row r="68" spans="1:7" ht="12.75" customHeight="1">
      <c r="A68" s="110" t="s">
        <v>24</v>
      </c>
      <c r="B68" s="100">
        <v>3839</v>
      </c>
      <c r="C68" s="100">
        <v>3961</v>
      </c>
      <c r="D68" s="118">
        <f>(B68-C68)/C68*100</f>
        <v>-3.0800302953799545</v>
      </c>
      <c r="E68" s="10">
        <f>SUM(JANUARY!B68+FEBRUARY!B68+MARCH!B68+APRIL!B68+MAY!B68+JUNE!B68+JULY!B68+AUGUST!B68+SEPTEMBER!B67+OCTOBER!B68)+B68</f>
        <v>55034</v>
      </c>
      <c r="F68" s="10">
        <f>SUM(JANUARY!C68+FEBRUARY!C68+MARCH!C68+APRIL!C68+MAY!C68+JUNE!C68+JULY!C68+AUGUST!C68+SEPTEMBER!C67+OCTOBER!C68)+C68</f>
        <v>52309</v>
      </c>
      <c r="G68" s="118">
        <f>(E68-F68)/F68*100</f>
        <v>5.209428587814716</v>
      </c>
    </row>
    <row r="69" spans="1:7" ht="12.75" customHeight="1">
      <c r="A69" s="110" t="s">
        <v>25</v>
      </c>
      <c r="B69" s="100">
        <v>932</v>
      </c>
      <c r="C69" s="100">
        <v>944</v>
      </c>
      <c r="D69" s="121">
        <f>(B69-C69)/C69*100</f>
        <v>-1.2711864406779663</v>
      </c>
      <c r="E69" s="10">
        <f>SUM(JANUARY!B69+FEBRUARY!B69+MARCH!B69+APRIL!B69+MAY!B69+JUNE!B69+JULY!B69+AUGUST!B69+SEPTEMBER!B68+OCTOBER!B69)+B69</f>
        <v>15887</v>
      </c>
      <c r="F69" s="10">
        <f>SUM(JANUARY!C69+FEBRUARY!C69+MARCH!C69+APRIL!C69+MAY!C69+JUNE!C69+JULY!C69+AUGUST!C69+SEPTEMBER!C68+OCTOBER!C69)+C69</f>
        <v>16846</v>
      </c>
      <c r="G69" s="121">
        <f>(E69-F69)/F69*100</f>
        <v>-5.692746052475365</v>
      </c>
    </row>
    <row r="70" spans="1:7" ht="12.75" customHeight="1">
      <c r="A70" s="34" t="s">
        <v>66</v>
      </c>
      <c r="B70" s="10">
        <v>4</v>
      </c>
      <c r="C70" s="10">
        <v>7</v>
      </c>
      <c r="D70" s="121">
        <f>(+B70-C70)/C70*100</f>
        <v>-42.857142857142854</v>
      </c>
      <c r="E70" s="10">
        <f>SUM(JANUARY!B70+FEBRUARY!B70+MARCH!B70+APRIL!B70+MAY!B70+JUNE!B70+JULY!B70+AUGUST!B70+SEPTEMBER!B69+OCTOBER!B70)+B70</f>
        <v>333</v>
      </c>
      <c r="F70" s="10">
        <f>SUM(JANUARY!C70+FEBRUARY!C70+MARCH!C70+APRIL!C70+MAY!C70+JUNE!C70+JULY!C70+AUGUST!C70+SEPTEMBER!C69+OCTOBER!C70)+C70</f>
        <v>989</v>
      </c>
      <c r="G70" s="121">
        <f>(+E70-F70)/F70*100</f>
        <v>-66.32962588473205</v>
      </c>
    </row>
    <row r="71" spans="1:7" ht="12.75" customHeight="1">
      <c r="A71" s="110" t="s">
        <v>26</v>
      </c>
      <c r="B71" s="100">
        <v>21</v>
      </c>
      <c r="C71" s="100">
        <v>28</v>
      </c>
      <c r="D71" s="121">
        <f>(B71-C71)/C71*100</f>
        <v>-25</v>
      </c>
      <c r="E71" s="10">
        <f>SUM(JANUARY!B71+FEBRUARY!B71+MARCH!B71+APRIL!B71+MAY!B71+JUNE!B71+JULY!B71+AUGUST!B71+SEPTEMBER!B70+OCTOBER!B71)+B71</f>
        <v>562</v>
      </c>
      <c r="F71" s="10">
        <f>SUM(JANUARY!C71+FEBRUARY!C71+MARCH!C71+APRIL!C71+MAY!C71+JUNE!C71+JULY!C71+AUGUST!C71+SEPTEMBER!C70+OCTOBER!C71)+C71</f>
        <v>611</v>
      </c>
      <c r="G71" s="118">
        <f>(E71-F71)/F71*100</f>
        <v>-8.01963993453355</v>
      </c>
    </row>
    <row r="72" spans="1:7" ht="12.75" customHeight="1">
      <c r="A72" s="110"/>
      <c r="B72" s="100"/>
      <c r="C72" s="100"/>
      <c r="D72" s="110"/>
      <c r="E72" s="100"/>
      <c r="F72" s="100"/>
      <c r="G72" s="110"/>
    </row>
    <row r="73" spans="1:7" ht="12.75" customHeight="1">
      <c r="A73" s="113" t="s">
        <v>27</v>
      </c>
      <c r="B73" s="102">
        <f>SUM(B74:B76)</f>
        <v>563</v>
      </c>
      <c r="C73" s="102">
        <f>SUM(C74:C76)</f>
        <v>632</v>
      </c>
      <c r="D73" s="120">
        <f>(B73-C73)/C73*100</f>
        <v>-10.917721518987342</v>
      </c>
      <c r="E73" s="102">
        <f>SUM(E74:E76)</f>
        <v>7550</v>
      </c>
      <c r="F73" s="102">
        <f>SUM(F74:F76)</f>
        <v>8052</v>
      </c>
      <c r="G73" s="120">
        <f>(E73-F73)/F73*100</f>
        <v>-6.234475906607054</v>
      </c>
    </row>
    <row r="74" spans="1:7" ht="12.75" customHeight="1">
      <c r="A74" s="110" t="s">
        <v>28</v>
      </c>
      <c r="B74" s="100">
        <v>211</v>
      </c>
      <c r="C74" s="100">
        <v>362</v>
      </c>
      <c r="D74" s="118">
        <f>(B74-C74)/C74*100</f>
        <v>-41.71270718232044</v>
      </c>
      <c r="E74" s="10">
        <f>SUM(JANUARY!B74+FEBRUARY!B74+MARCH!B74+APRIL!B74+MAY!B74+JUNE!B74+JULY!B74+AUGUST!B74+SEPTEMBER!B73+OCTOBER!B74)+B74</f>
        <v>2684</v>
      </c>
      <c r="F74" s="10">
        <f>SUM(JANUARY!C74+FEBRUARY!C74+MARCH!C74+APRIL!C74+MAY!C74+JUNE!C74+JULY!C74+AUGUST!C74+SEPTEMBER!C73+OCTOBER!C74)+C74</f>
        <v>3316</v>
      </c>
      <c r="G74" s="118">
        <f>(E74-F74)/F74*100</f>
        <v>-19.059107358262967</v>
      </c>
    </row>
    <row r="75" spans="1:7" ht="12.75" customHeight="1">
      <c r="A75" s="110" t="s">
        <v>29</v>
      </c>
      <c r="B75" s="100">
        <v>146</v>
      </c>
      <c r="C75" s="100">
        <v>77</v>
      </c>
      <c r="D75" s="118">
        <f>(B75-C75)/C75*100</f>
        <v>89.6103896103896</v>
      </c>
      <c r="E75" s="10">
        <f>SUM(JANUARY!B75+FEBRUARY!B75+MARCH!B75+APRIL!B75+MAY!B75+JUNE!B75+JULY!B75+AUGUST!B75+SEPTEMBER!B74+OCTOBER!B75)+B75</f>
        <v>1313</v>
      </c>
      <c r="F75" s="10">
        <f>SUM(JANUARY!C75+FEBRUARY!C75+MARCH!C75+APRIL!C75+MAY!C75+JUNE!C75+JULY!C75+AUGUST!C75+SEPTEMBER!C74+OCTOBER!C75)+C75</f>
        <v>1870</v>
      </c>
      <c r="G75" s="118">
        <f>(E75-F75)/F75*100</f>
        <v>-29.78609625668449</v>
      </c>
    </row>
    <row r="76" spans="1:7" ht="12.75" customHeight="1">
      <c r="A76" s="110" t="s">
        <v>30</v>
      </c>
      <c r="B76" s="100">
        <v>206</v>
      </c>
      <c r="C76" s="100">
        <v>193</v>
      </c>
      <c r="D76" s="118">
        <f>(B76-C76)/C76*100</f>
        <v>6.7357512953367875</v>
      </c>
      <c r="E76" s="10">
        <f>SUM(JANUARY!B76+FEBRUARY!B76+MARCH!B76+APRIL!B76+MAY!B76+JUNE!B76+JULY!B76+AUGUST!B76+SEPTEMBER!B75+OCTOBER!B76)+B76</f>
        <v>3553</v>
      </c>
      <c r="F76" s="10">
        <f>SUM(JANUARY!C76+FEBRUARY!C76+MARCH!C76+APRIL!C76+MAY!C76+JUNE!C76+JULY!C76+AUGUST!C76+SEPTEMBER!C75+OCTOBER!C76)+C76</f>
        <v>2866</v>
      </c>
      <c r="G76" s="118">
        <f>(E76-F76)/F76*100</f>
        <v>23.97069085833915</v>
      </c>
    </row>
    <row r="77" spans="1:7" ht="12.75" customHeight="1">
      <c r="A77" s="110"/>
      <c r="B77" s="100"/>
      <c r="C77" s="100"/>
      <c r="D77" s="110"/>
      <c r="E77" s="100"/>
      <c r="F77" s="100"/>
      <c r="G77" s="110"/>
    </row>
    <row r="78" spans="1:7" ht="12.75" customHeight="1">
      <c r="A78" s="113" t="s">
        <v>31</v>
      </c>
      <c r="B78" s="36">
        <f>(B79+B80)</f>
        <v>218</v>
      </c>
      <c r="C78" s="36">
        <f>(C79+C80)</f>
        <v>653</v>
      </c>
      <c r="D78" s="118">
        <f>(B78-C78)/C78*100</f>
        <v>-66.6156202143951</v>
      </c>
      <c r="E78" s="36">
        <f>(E79+E80)</f>
        <v>6034</v>
      </c>
      <c r="F78" s="36">
        <f>(F79+F80)</f>
        <v>7596</v>
      </c>
      <c r="G78" s="118">
        <f>(E78-F78)/F78*100</f>
        <v>-20.563454449710374</v>
      </c>
    </row>
    <row r="79" spans="1:7" ht="12.75" customHeight="1">
      <c r="A79" s="110" t="s">
        <v>32</v>
      </c>
      <c r="B79" s="100">
        <v>46</v>
      </c>
      <c r="C79" s="100">
        <v>252</v>
      </c>
      <c r="D79" s="118">
        <f>(B79-C79)/C79*100</f>
        <v>-81.74603174603175</v>
      </c>
      <c r="E79" s="10">
        <f>SUM(JANUARY!B79+FEBRUARY!B79+MARCH!B79+APRIL!B79+MAY!B79+JUNE!B79+JULY!B79+AUGUST!B79+SEPTEMBER!B78+OCTOBER!B79)+B79</f>
        <v>2512</v>
      </c>
      <c r="F79" s="10">
        <f>SUM(JANUARY!C79+FEBRUARY!C79+MARCH!C79+APRIL!C79+MAY!C79+JUNE!C79+JULY!C79+AUGUST!C79+SEPTEMBER!C78+OCTOBER!C79)+C79</f>
        <v>3510</v>
      </c>
      <c r="G79" s="118">
        <f>(E79-F79)/F79*100</f>
        <v>-28.433048433048434</v>
      </c>
    </row>
    <row r="80" spans="1:7" ht="12.75" customHeight="1">
      <c r="A80" s="110" t="s">
        <v>54</v>
      </c>
      <c r="B80" s="100">
        <v>172</v>
      </c>
      <c r="C80" s="100">
        <v>401</v>
      </c>
      <c r="D80" s="118">
        <f>(B80-C80)/C80*100</f>
        <v>-57.107231920199496</v>
      </c>
      <c r="E80" s="10">
        <f>SUM(JANUARY!B80+FEBRUARY!B80+MARCH!B80+APRIL!B80+MAY!B80+JUNE!B80+JULY!B80+AUGUST!B80+SEPTEMBER!B79+OCTOBER!B80)+B80</f>
        <v>3522</v>
      </c>
      <c r="F80" s="10">
        <f>SUM(JANUARY!C80+FEBRUARY!C80+MARCH!C80+APRIL!C80+MAY!C80+JUNE!C80+JULY!C80+AUGUST!C80+SEPTEMBER!C79+OCTOBER!C80)+C80</f>
        <v>4086</v>
      </c>
      <c r="G80" s="118">
        <f>(E80-F80)/F80*100</f>
        <v>-13.803230543318648</v>
      </c>
    </row>
    <row r="81" spans="1:7" ht="12.75" customHeight="1">
      <c r="A81" s="110"/>
      <c r="B81" s="100"/>
      <c r="C81" s="100"/>
      <c r="D81" s="118"/>
      <c r="E81" s="100"/>
      <c r="F81" s="100"/>
      <c r="G81" s="118"/>
    </row>
    <row r="82" spans="1:7" ht="12.75" customHeight="1">
      <c r="A82" s="113" t="s">
        <v>34</v>
      </c>
      <c r="B82" s="36">
        <v>1302</v>
      </c>
      <c r="C82" s="36">
        <v>906</v>
      </c>
      <c r="D82" s="119">
        <f>(B82-C82)/C82*100</f>
        <v>43.70860927152318</v>
      </c>
      <c r="E82" s="142">
        <f>SUM(JANUARY!B82+FEBRUARY!B82+MARCH!B82+APRIL!B82+MAY!B82+JUNE!B82+JULY!B82+AUGUST!B82+SEPTEMBER!B81+OCTOBER!B82)+B82</f>
        <v>17963</v>
      </c>
      <c r="F82" s="142">
        <f>SUM(JANUARY!C82+FEBRUARY!C82+MARCH!C82+APRIL!C82+MAY!C82+JUNE!C82+JULY!C82+AUGUST!C82+SEPTEMBER!C81+OCTOBER!C82)+C82</f>
        <v>15904</v>
      </c>
      <c r="G82" s="119">
        <f>(E82-F82)/F82*100</f>
        <v>12.946428571428573</v>
      </c>
    </row>
    <row r="83" spans="1:7" ht="12.75" customHeight="1">
      <c r="A83" s="113" t="s">
        <v>35</v>
      </c>
      <c r="B83" s="36">
        <v>399</v>
      </c>
      <c r="C83" s="36">
        <v>397</v>
      </c>
      <c r="D83" s="119">
        <f>(B83-C83)/C83*100</f>
        <v>0.5037783375314862</v>
      </c>
      <c r="E83" s="142">
        <f>SUM(JANUARY!B83+FEBRUARY!B83+MARCH!B83+APRIL!B83+MAY!B83+JUNE!B83+JULY!B83+AUGUST!B83+SEPTEMBER!B82+OCTOBER!B83)+B83</f>
        <v>4317</v>
      </c>
      <c r="F83" s="142">
        <f>SUM(JANUARY!C83+FEBRUARY!C83+MARCH!C83+APRIL!C83+MAY!C83+JUNE!C83+JULY!C83+AUGUST!C83+SEPTEMBER!C82+OCTOBER!C83)+C83</f>
        <v>3887</v>
      </c>
      <c r="G83" s="119">
        <f>(E83-F83)/F83*100</f>
        <v>11.062516079238486</v>
      </c>
    </row>
    <row r="84" spans="1:7" ht="12.75" customHeight="1">
      <c r="A84" s="113" t="s">
        <v>36</v>
      </c>
      <c r="B84" s="36">
        <v>38</v>
      </c>
      <c r="C84" s="36">
        <v>66</v>
      </c>
      <c r="D84" s="119">
        <f>(B84-C84)/C84*100</f>
        <v>-42.42424242424242</v>
      </c>
      <c r="E84" s="142">
        <f>SUM(JANUARY!B84+FEBRUARY!B84+MARCH!B84+APRIL!B84+MAY!B84+JUNE!B84+JULY!B84+AUGUST!B84+SEPTEMBER!B83+OCTOBER!B84)+B84</f>
        <v>732</v>
      </c>
      <c r="F84" s="142">
        <f>SUM(JANUARY!C84+FEBRUARY!C84+MARCH!C84+APRIL!C84+MAY!C84+JUNE!C84+JULY!C84+AUGUST!C84+SEPTEMBER!C83+OCTOBER!C84)+C84</f>
        <v>980</v>
      </c>
      <c r="G84" s="119">
        <f>(E84-F84)/F84*100</f>
        <v>-25.30612244897959</v>
      </c>
    </row>
    <row r="85" spans="1:7" ht="12.75" customHeight="1">
      <c r="A85" s="110"/>
      <c r="B85" s="100"/>
      <c r="C85" s="100"/>
      <c r="D85" s="118"/>
      <c r="E85" s="100"/>
      <c r="F85" s="100"/>
      <c r="G85" s="118"/>
    </row>
    <row r="86" spans="1:7" ht="12.75" customHeight="1">
      <c r="A86" s="113" t="s">
        <v>37</v>
      </c>
      <c r="B86" s="102">
        <f>SUM(B87:B89)</f>
        <v>1981</v>
      </c>
      <c r="C86" s="102">
        <f>SUM(C87:C89)</f>
        <v>1967</v>
      </c>
      <c r="D86" s="120">
        <f>(B86-C86)/C86*100</f>
        <v>0.7117437722419928</v>
      </c>
      <c r="E86" s="102">
        <f>SUM(E87:E89)</f>
        <v>29366</v>
      </c>
      <c r="F86" s="102">
        <f>SUM(F87:F89)</f>
        <v>28749</v>
      </c>
      <c r="G86" s="120">
        <f>(E86-F86)/F86*100</f>
        <v>2.146161605621065</v>
      </c>
    </row>
    <row r="87" spans="1:7" ht="12.75" customHeight="1">
      <c r="A87" s="110" t="s">
        <v>55</v>
      </c>
      <c r="B87" s="100">
        <v>346</v>
      </c>
      <c r="C87" s="100">
        <v>361</v>
      </c>
      <c r="D87" s="118">
        <f>(B87-C87)/C87*100</f>
        <v>-4.1551246537396125</v>
      </c>
      <c r="E87" s="10">
        <f>SUM(JANUARY!B87+FEBRUARY!B87+MARCH!B87+APRIL!B87+MAY!B87+JUNE!B87+JULY!B87+AUGUST!B87+SEPTEMBER!B86+OCTOBER!B87)+B87</f>
        <v>4038</v>
      </c>
      <c r="F87" s="10">
        <f>SUM(JANUARY!C87+FEBRUARY!C87+MARCH!C87+APRIL!C87+MAY!C87+JUNE!C87+JULY!C87+AUGUST!C87+SEPTEMBER!C86+OCTOBER!C87)+C87</f>
        <v>4812</v>
      </c>
      <c r="G87" s="118">
        <f>(E87-F87)/F87*100</f>
        <v>-16.084788029925186</v>
      </c>
    </row>
    <row r="88" spans="1:7" ht="12.75" customHeight="1">
      <c r="A88" s="110" t="s">
        <v>56</v>
      </c>
      <c r="B88" s="100">
        <v>1579</v>
      </c>
      <c r="C88" s="100">
        <v>1539</v>
      </c>
      <c r="D88" s="118">
        <f>(B88-C88)/C88*100</f>
        <v>2.599090318388564</v>
      </c>
      <c r="E88" s="10">
        <f>SUM(JANUARY!B88+FEBRUARY!B88+MARCH!B88+APRIL!B88+MAY!B88+JUNE!B88+JULY!B88+AUGUST!B88+SEPTEMBER!B87+OCTOBER!B88)+B88</f>
        <v>24595</v>
      </c>
      <c r="F88" s="10">
        <f>SUM(JANUARY!C88+FEBRUARY!C88+MARCH!C88+APRIL!C88+MAY!C88+JUNE!C88+JULY!C88+AUGUST!C88+SEPTEMBER!C87+OCTOBER!C88)+C88</f>
        <v>22579</v>
      </c>
      <c r="G88" s="118">
        <f>(E88-F88)/F88*100</f>
        <v>8.928650515966163</v>
      </c>
    </row>
    <row r="89" spans="1:7" ht="12.75" customHeight="1">
      <c r="A89" s="110" t="s">
        <v>40</v>
      </c>
      <c r="B89" s="100">
        <v>56</v>
      </c>
      <c r="C89" s="100">
        <v>67</v>
      </c>
      <c r="D89" s="118">
        <f>(B89-C89)/C89*100</f>
        <v>-16.417910447761194</v>
      </c>
      <c r="E89" s="10">
        <f>SUM(JANUARY!B89+FEBRUARY!B89+MARCH!B89+APRIL!B89+MAY!B89+JUNE!B89+JULY!B89+AUGUST!B89+SEPTEMBER!B88+OCTOBER!B89)+B89</f>
        <v>733</v>
      </c>
      <c r="F89" s="10">
        <f>SUM(JANUARY!C89+FEBRUARY!C89+MARCH!C89+APRIL!C89+MAY!C89+JUNE!C89+JULY!C89+AUGUST!C89+SEPTEMBER!C88+OCTOBER!C89)+C89</f>
        <v>1358</v>
      </c>
      <c r="G89" s="118">
        <f>(E89-F89)/F89*100</f>
        <v>-46.02356406480118</v>
      </c>
    </row>
    <row r="90" spans="1:7" ht="12.75" customHeight="1">
      <c r="A90" s="110"/>
      <c r="B90" s="100"/>
      <c r="C90" s="100"/>
      <c r="D90" s="118"/>
      <c r="E90" s="100"/>
      <c r="F90" s="100"/>
      <c r="G90" s="118"/>
    </row>
    <row r="91" spans="1:7" ht="12.75" customHeight="1">
      <c r="A91" s="113" t="s">
        <v>41</v>
      </c>
      <c r="B91" s="36">
        <v>3336</v>
      </c>
      <c r="C91" s="36">
        <v>2653</v>
      </c>
      <c r="D91" s="119">
        <f>(B91-C91)/C91*100</f>
        <v>25.744440256313606</v>
      </c>
      <c r="E91" s="142">
        <f>SUM(JANUARY!B91+FEBRUARY!B91+MARCH!B91+APRIL!B91+MAY!B91+JUNE!B91+JULY!B91+AUGUST!B91+SEPTEMBER!B90+OCTOBER!B91)+B91</f>
        <v>33086</v>
      </c>
      <c r="F91" s="142">
        <f>SUM(JANUARY!C91+FEBRUARY!C91+MARCH!C91+APRIL!C91+MAY!C91+JUNE!C91+JULY!C91+AUGUST!C91+SEPTEMBER!C90+OCTOBER!C91)+C91</f>
        <v>29551</v>
      </c>
      <c r="G91" s="119">
        <f>(E91-F91)/F91*100</f>
        <v>11.962370139758384</v>
      </c>
    </row>
    <row r="92" spans="1:7" ht="12.75" customHeight="1">
      <c r="A92" s="113" t="s">
        <v>42</v>
      </c>
      <c r="B92" s="36">
        <v>12</v>
      </c>
      <c r="C92" s="36">
        <v>10</v>
      </c>
      <c r="D92" s="119">
        <f>(B92-C92)/C92*100</f>
        <v>20</v>
      </c>
      <c r="E92" s="142">
        <f>SUM(JANUARY!B92+FEBRUARY!B92+MARCH!B92+APRIL!B92+MAY!B92+JUNE!B92+JULY!B92+AUGUST!B92+SEPTEMBER!B91+OCTOBER!B92)+B92</f>
        <v>176</v>
      </c>
      <c r="F92" s="142">
        <f>SUM(JANUARY!C92+FEBRUARY!C92+MARCH!C92+APRIL!C92+MAY!C92+JUNE!C92+JULY!C92+AUGUST!C92+SEPTEMBER!C91+OCTOBER!C92)+C92</f>
        <v>168</v>
      </c>
      <c r="G92" s="119">
        <f>(E92-F92)/F92*100</f>
        <v>4.761904761904762</v>
      </c>
    </row>
    <row r="93" spans="1:7" ht="12.75" customHeight="1">
      <c r="A93" s="113" t="s">
        <v>43</v>
      </c>
      <c r="B93" s="36">
        <v>135</v>
      </c>
      <c r="C93" s="36">
        <v>133</v>
      </c>
      <c r="D93" s="119">
        <f>(B93-C93)/C93*100</f>
        <v>1.5037593984962405</v>
      </c>
      <c r="E93" s="142">
        <f>SUM(JANUARY!B93+FEBRUARY!B93+MARCH!B93+APRIL!B93+MAY!B93+JUNE!B93+JULY!B93+AUGUST!B93+SEPTEMBER!B92+OCTOBER!B93)+B93</f>
        <v>817</v>
      </c>
      <c r="F93" s="142">
        <f>SUM(JANUARY!C93+FEBRUARY!C93+MARCH!C93+APRIL!C93+MAY!C93+JUNE!C93+JULY!C93+AUGUST!C93+SEPTEMBER!C92+OCTOBER!C93)+C93</f>
        <v>962</v>
      </c>
      <c r="G93" s="119">
        <f>(E93-F93)/F93*100</f>
        <v>-15.072765072765074</v>
      </c>
    </row>
    <row r="94" spans="1:7" ht="12.75" customHeight="1">
      <c r="A94" s="113" t="s">
        <v>44</v>
      </c>
      <c r="B94" s="36">
        <v>1379</v>
      </c>
      <c r="C94" s="36">
        <v>1323</v>
      </c>
      <c r="D94" s="119">
        <f>(B94-C94)/C94*100</f>
        <v>4.232804232804233</v>
      </c>
      <c r="E94" s="142">
        <f>SUM(JANUARY!B94+FEBRUARY!B94+MARCH!B94+APRIL!B94+MAY!B94+JUNE!B94+JULY!B94+AUGUST!B94+SEPTEMBER!B93+OCTOBER!B94)+B94</f>
        <v>12797</v>
      </c>
      <c r="F94" s="142">
        <f>SUM(JANUARY!C94+FEBRUARY!C94+MARCH!C94+APRIL!C94+MAY!C94+JUNE!C94+JULY!C94+AUGUST!C94+SEPTEMBER!C93+OCTOBER!C94)+C94</f>
        <v>14222</v>
      </c>
      <c r="G94" s="119">
        <f>(E94-F94)/F94*100</f>
        <v>-10.019687807621994</v>
      </c>
    </row>
    <row r="95" spans="1:7" ht="12.75" customHeight="1">
      <c r="A95" s="110"/>
      <c r="B95" s="100"/>
      <c r="C95" s="100"/>
      <c r="D95" s="118"/>
      <c r="E95" s="100"/>
      <c r="F95" s="100"/>
      <c r="G95" s="118"/>
    </row>
    <row r="96" spans="1:7" ht="12.75" customHeight="1">
      <c r="A96" s="113" t="s">
        <v>45</v>
      </c>
      <c r="B96" s="102">
        <f>SUM(B57+B61+B65)</f>
        <v>92516</v>
      </c>
      <c r="C96" s="102">
        <f>SUM(C57+C61+C65)</f>
        <v>98910</v>
      </c>
      <c r="D96" s="119">
        <f>(B96-C96)/C96*100</f>
        <v>-6.464462642806591</v>
      </c>
      <c r="E96" s="102">
        <f>SUM(E57+E61+E65)</f>
        <v>1165936</v>
      </c>
      <c r="F96" s="102">
        <f>SUM(F57+F61+F65)</f>
        <v>1244822</v>
      </c>
      <c r="G96" s="119">
        <f>(E96-F96)/F96*100</f>
        <v>-6.337130931169275</v>
      </c>
    </row>
    <row r="97" spans="1:7" ht="12.75" customHeight="1">
      <c r="A97" s="165" t="s">
        <v>67</v>
      </c>
      <c r="B97" s="165"/>
      <c r="C97" s="165"/>
      <c r="D97" s="165"/>
      <c r="E97" s="165"/>
      <c r="F97" s="165"/>
      <c r="G97" s="165"/>
    </row>
    <row r="98" spans="1:7" ht="15.75">
      <c r="A98" s="165" t="s">
        <v>98</v>
      </c>
      <c r="B98" s="165"/>
      <c r="C98" s="165"/>
      <c r="D98" s="165"/>
      <c r="E98" s="165"/>
      <c r="F98" s="165"/>
      <c r="G98" s="165"/>
    </row>
  </sheetData>
  <sheetProtection/>
  <mergeCells count="5">
    <mergeCell ref="E8:F8"/>
    <mergeCell ref="A39:G39"/>
    <mergeCell ref="A97:G97"/>
    <mergeCell ref="E54:F54"/>
    <mergeCell ref="A98:G98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zoomScalePageLayoutView="0" workbookViewId="0" topLeftCell="A8">
      <selection activeCell="M15" sqref="M15"/>
    </sheetView>
  </sheetViews>
  <sheetFormatPr defaultColWidth="9.00390625" defaultRowHeight="12.75"/>
  <cols>
    <col min="1" max="1" width="18.25390625" style="107" customWidth="1"/>
    <col min="2" max="3" width="11.625" style="107" customWidth="1"/>
    <col min="4" max="4" width="7.75390625" style="107" customWidth="1"/>
    <col min="5" max="6" width="12.625" style="107" customWidth="1"/>
    <col min="7" max="7" width="8.00390625" style="107" customWidth="1"/>
    <col min="8" max="16384" width="9.00390625" style="107" customWidth="1"/>
  </cols>
  <sheetData>
    <row r="1" spans="1:8" ht="18.75" customHeight="1">
      <c r="A1" s="123" t="s">
        <v>46</v>
      </c>
      <c r="B1" s="123"/>
      <c r="C1" s="123"/>
      <c r="D1" s="123"/>
      <c r="E1" s="123"/>
      <c r="F1" s="123"/>
      <c r="G1" s="124"/>
      <c r="H1" s="106"/>
    </row>
    <row r="2" spans="1:8" ht="12.75" customHeight="1">
      <c r="A2" s="123"/>
      <c r="B2" s="123"/>
      <c r="C2" s="123"/>
      <c r="D2" s="123"/>
      <c r="E2" s="123"/>
      <c r="F2" s="123"/>
      <c r="G2" s="124"/>
      <c r="H2" s="106"/>
    </row>
    <row r="3" spans="1:8" ht="18" customHeight="1">
      <c r="A3" s="149" t="s">
        <v>102</v>
      </c>
      <c r="B3" s="123"/>
      <c r="C3" s="123"/>
      <c r="D3" s="123"/>
      <c r="E3" s="123"/>
      <c r="F3" s="123"/>
      <c r="G3" s="124"/>
      <c r="H3" s="106"/>
    </row>
    <row r="4" spans="1:8" ht="12.75" customHeight="1">
      <c r="A4" s="128"/>
      <c r="B4" s="123"/>
      <c r="C4" s="123"/>
      <c r="D4" s="123"/>
      <c r="E4" s="123"/>
      <c r="F4" s="123"/>
      <c r="G4" s="124"/>
      <c r="H4" s="106"/>
    </row>
    <row r="5" spans="1:8" ht="21" customHeight="1">
      <c r="A5" s="123" t="s">
        <v>1</v>
      </c>
      <c r="B5" s="123"/>
      <c r="C5" s="123"/>
      <c r="D5" s="123"/>
      <c r="E5" s="123"/>
      <c r="F5" s="123"/>
      <c r="G5" s="124"/>
      <c r="H5" s="106"/>
    </row>
    <row r="6" spans="1:8" ht="12.75" customHeight="1">
      <c r="A6" s="123"/>
      <c r="B6" s="123"/>
      <c r="C6" s="123"/>
      <c r="D6" s="123"/>
      <c r="E6" s="123"/>
      <c r="F6" s="123"/>
      <c r="G6" s="124"/>
      <c r="H6" s="106"/>
    </row>
    <row r="7" spans="1:8" ht="12.75" customHeight="1">
      <c r="A7" s="125"/>
      <c r="B7" s="125"/>
      <c r="C7" s="125"/>
      <c r="D7" s="125"/>
      <c r="E7" s="125"/>
      <c r="F7" s="125"/>
      <c r="G7" s="125"/>
      <c r="H7" s="106"/>
    </row>
    <row r="8" spans="1:8" ht="12.75" customHeight="1">
      <c r="A8" s="129"/>
      <c r="B8" s="129"/>
      <c r="C8" s="129"/>
      <c r="D8" s="129"/>
      <c r="E8" s="180" t="s">
        <v>59</v>
      </c>
      <c r="F8" s="180"/>
      <c r="G8" s="129"/>
      <c r="H8" s="106"/>
    </row>
    <row r="9" spans="1:8" ht="12.75" customHeight="1">
      <c r="A9" s="129"/>
      <c r="B9" s="129"/>
      <c r="C9" s="129"/>
      <c r="D9" s="129"/>
      <c r="E9" s="130"/>
      <c r="F9" s="130"/>
      <c r="G9" s="129"/>
      <c r="H9" s="106"/>
    </row>
    <row r="10" spans="1:8" ht="15" customHeight="1">
      <c r="A10" s="131" t="s">
        <v>4</v>
      </c>
      <c r="B10" s="155" t="s">
        <v>99</v>
      </c>
      <c r="C10" s="155" t="s">
        <v>96</v>
      </c>
      <c r="D10" s="132" t="s">
        <v>5</v>
      </c>
      <c r="E10" s="45" t="s">
        <v>100</v>
      </c>
      <c r="F10" s="45" t="s">
        <v>97</v>
      </c>
      <c r="G10" s="134" t="s">
        <v>5</v>
      </c>
      <c r="H10" s="106"/>
    </row>
    <row r="11" spans="1:8" ht="12.75" customHeight="1">
      <c r="A11" s="135" t="s">
        <v>6</v>
      </c>
      <c r="B11" s="100">
        <v>87078</v>
      </c>
      <c r="C11" s="100">
        <v>84572</v>
      </c>
      <c r="D11" s="136">
        <f>(B11-C11)/C11*100</f>
        <v>2.9631556543536868</v>
      </c>
      <c r="E11" s="10">
        <f>SUM(JANUARY!B11+FEBRUARY!B11+MARCH!B10+APRIL!B11+MAY!B11+JUNE!B11+JULY!B11+AUGUST!B11+SEPTEMBER!B10+OCTOBER!B11+NOVEMBER!B11)+B11</f>
        <v>987584</v>
      </c>
      <c r="F11" s="10">
        <f>SUM(JANUARY!C11+FEBRUARY!C11+MARCH!C10+APRIL!C11+MAY!C11+JUNE!C11+JULY!C11+AUGUST!C11+SEPTEMBER!C10+OCTOBER!C11+NOVEMBER!C11)+C11</f>
        <v>1052275</v>
      </c>
      <c r="G11" s="136">
        <f>(E11-F11)/F11*100</f>
        <v>-6.147727542705091</v>
      </c>
      <c r="H11" s="106"/>
    </row>
    <row r="12" spans="1:8" ht="12.75" customHeight="1">
      <c r="A12" s="135" t="s">
        <v>7</v>
      </c>
      <c r="B12" s="100">
        <v>278658</v>
      </c>
      <c r="C12" s="100">
        <v>259102</v>
      </c>
      <c r="D12" s="136">
        <f>(B12-C12)/C12*100</f>
        <v>7.547606734027526</v>
      </c>
      <c r="E12" s="10">
        <f>SUM(JANUARY!B12+FEBRUARY!B12+MARCH!B11+APRIL!B12+MAY!B12+JUNE!B12+JULY!B12+AUGUST!B12+SEPTEMBER!B11+OCTOBER!B12+NOVEMBER!B12)+B12</f>
        <v>2506046</v>
      </c>
      <c r="F12" s="10">
        <f>SUM(JANUARY!C12+FEBRUARY!C12+MARCH!C11+APRIL!C12+MAY!C12+JUNE!C12+JULY!C12+AUGUST!C12+SEPTEMBER!C11+OCTOBER!C12+NOVEMBER!C12)+C12</f>
        <v>2232760</v>
      </c>
      <c r="G12" s="136">
        <f>(E12-F12)/F12*100</f>
        <v>12.239828732152134</v>
      </c>
      <c r="H12" s="106"/>
    </row>
    <row r="13" spans="1:8" ht="12.75" customHeight="1">
      <c r="A13" s="133" t="s">
        <v>8</v>
      </c>
      <c r="B13" s="102">
        <f>SUM(B11:B12)</f>
        <v>365736</v>
      </c>
      <c r="C13" s="102">
        <f>SUM(C11:C12)</f>
        <v>343674</v>
      </c>
      <c r="D13" s="137">
        <f>(B13-C13)/C13*100</f>
        <v>6.41945564692121</v>
      </c>
      <c r="E13" s="102">
        <f>SUM(E11:E12)</f>
        <v>3493630</v>
      </c>
      <c r="F13" s="102">
        <f>SUM(F11:F12)</f>
        <v>3285035</v>
      </c>
      <c r="G13" s="137">
        <f>(E13-F13)/F13*100</f>
        <v>6.349856242018731</v>
      </c>
      <c r="H13" s="106"/>
    </row>
    <row r="14" spans="1:8" ht="12.75" customHeight="1">
      <c r="A14" s="129"/>
      <c r="B14" s="100"/>
      <c r="C14" s="100"/>
      <c r="D14" s="129"/>
      <c r="E14" s="100"/>
      <c r="F14" s="100"/>
      <c r="G14" s="129"/>
      <c r="H14" s="106"/>
    </row>
    <row r="15" spans="1:8" ht="12.75" customHeight="1">
      <c r="A15" s="129"/>
      <c r="B15" s="100"/>
      <c r="C15" s="100"/>
      <c r="D15" s="129"/>
      <c r="E15" s="100"/>
      <c r="F15" s="100"/>
      <c r="G15" s="129"/>
      <c r="H15" s="106"/>
    </row>
    <row r="16" spans="1:8" ht="17.25" customHeight="1">
      <c r="A16" s="131" t="s">
        <v>9</v>
      </c>
      <c r="B16" s="100"/>
      <c r="C16" s="100"/>
      <c r="D16" s="129"/>
      <c r="E16" s="100"/>
      <c r="F16" s="100"/>
      <c r="G16" s="129"/>
      <c r="H16" s="106"/>
    </row>
    <row r="17" spans="1:8" ht="12.75" customHeight="1">
      <c r="A17" s="135" t="s">
        <v>6</v>
      </c>
      <c r="B17" s="100">
        <v>8699</v>
      </c>
      <c r="C17" s="100">
        <v>10392</v>
      </c>
      <c r="D17" s="136">
        <f>(B17-C17)/C17*100</f>
        <v>-16.291377983063896</v>
      </c>
      <c r="E17" s="10">
        <f>SUM(JANUARY!B17+FEBRUARY!B17+MARCH!B16+APRIL!B17+MAY!B17+JUNE!B17+JULY!B17+AUGUST!B17+SEPTEMBER!B16+OCTOBER!B17+NOVEMBER!B17)+B17</f>
        <v>89475</v>
      </c>
      <c r="F17" s="10">
        <f>SUM(JANUARY!C17+FEBRUARY!C17+MARCH!C16+APRIL!C17+MAY!C17+JUNE!C17+JULY!C17+AUGUST!C17+SEPTEMBER!C16+OCTOBER!C17+NOVEMBER!C17)+C17</f>
        <v>106685</v>
      </c>
      <c r="G17" s="136">
        <f>(E17-F17)/F17*100</f>
        <v>-16.131602380840793</v>
      </c>
      <c r="H17" s="106"/>
    </row>
    <row r="18" spans="1:8" ht="12.75" customHeight="1">
      <c r="A18" s="135" t="s">
        <v>7</v>
      </c>
      <c r="B18" s="159">
        <v>52179</v>
      </c>
      <c r="C18" s="100">
        <v>58959</v>
      </c>
      <c r="D18" s="136">
        <f>(B18-C18)/C18*100</f>
        <v>-11.49951661323971</v>
      </c>
      <c r="E18" s="10">
        <f>SUM(JANUARY!B18+FEBRUARY!B18+MARCH!B17+APRIL!B18+MAY!B18+JUNE!B18+JULY!B18+AUGUST!B18+SEPTEMBER!B17+OCTOBER!B18+NOVEMBER!B18)+B18</f>
        <v>688325</v>
      </c>
      <c r="F18" s="10">
        <f>SUM(JANUARY!C18+FEBRUARY!C18+MARCH!C17+APRIL!C18+MAY!C18+JUNE!C18+JULY!C18+AUGUST!C18+SEPTEMBER!C17+OCTOBER!C18+NOVEMBER!C18)+C18</f>
        <v>732805</v>
      </c>
      <c r="G18" s="136">
        <f>(E18-F18)/F18*100</f>
        <v>-6.069827580324915</v>
      </c>
      <c r="H18" s="106"/>
    </row>
    <row r="19" spans="1:8" ht="12.75" customHeight="1">
      <c r="A19" s="133" t="s">
        <v>8</v>
      </c>
      <c r="B19" s="102">
        <f>SUM(B17:B18)</f>
        <v>60878</v>
      </c>
      <c r="C19" s="102">
        <f>SUM(C17:C18)</f>
        <v>69351</v>
      </c>
      <c r="D19" s="137">
        <f>(B19-C19)/C19*100</f>
        <v>-12.217559948666926</v>
      </c>
      <c r="E19" s="102">
        <f>SUM(E17:E18)</f>
        <v>777800</v>
      </c>
      <c r="F19" s="102">
        <f>SUM(F17:F18)</f>
        <v>839490</v>
      </c>
      <c r="G19" s="137">
        <f>(E19-F19)/F19*100</f>
        <v>-7.348509213927504</v>
      </c>
      <c r="H19" s="106"/>
    </row>
    <row r="20" spans="1:8" ht="12.75" customHeight="1">
      <c r="A20" s="129"/>
      <c r="B20" s="100"/>
      <c r="C20" s="100"/>
      <c r="D20" s="129"/>
      <c r="E20" s="100"/>
      <c r="F20" s="100"/>
      <c r="G20" s="129"/>
      <c r="H20" s="106"/>
    </row>
    <row r="21" spans="1:8" ht="12.75" customHeight="1">
      <c r="A21" s="129"/>
      <c r="B21" s="100"/>
      <c r="C21" s="100"/>
      <c r="D21" s="129"/>
      <c r="E21" s="100"/>
      <c r="F21" s="100"/>
      <c r="G21" s="129"/>
      <c r="H21" s="106"/>
    </row>
    <row r="22" spans="1:8" ht="15.75" customHeight="1">
      <c r="A22" s="131" t="s">
        <v>10</v>
      </c>
      <c r="B22" s="100"/>
      <c r="C22" s="100"/>
      <c r="D22" s="129"/>
      <c r="E22" s="100"/>
      <c r="F22" s="100"/>
      <c r="G22" s="129"/>
      <c r="H22" s="106"/>
    </row>
    <row r="23" spans="1:8" ht="12.75" customHeight="1">
      <c r="A23" s="135" t="s">
        <v>6</v>
      </c>
      <c r="B23" s="100">
        <v>19023</v>
      </c>
      <c r="C23" s="100">
        <v>17645</v>
      </c>
      <c r="D23" s="136">
        <f>(B23-C23)/C23*100</f>
        <v>7.809577784074809</v>
      </c>
      <c r="E23" s="10">
        <f>SUM(JANUARY!B23+FEBRUARY!B23+MARCH!B22+APRIL!B23+MAY!B23+JUNE!B23+JULY!B23+AUGUST!B23+SEPTEMBER!B22+OCTOBER!B23+NOVEMBER!B23)+B23</f>
        <v>203677</v>
      </c>
      <c r="F23" s="10">
        <f>SUM(JANUARY!C23+FEBRUARY!C23+MARCH!C22+APRIL!C23+MAY!C23+JUNE!C23+JULY!C23+AUGUST!C23+SEPTEMBER!C22+OCTOBER!C23+NOVEMBER!C23)+C23</f>
        <v>198471</v>
      </c>
      <c r="G23" s="136">
        <f>(E23-F23)/F23*100</f>
        <v>2.6230532420353603</v>
      </c>
      <c r="H23" s="106"/>
    </row>
    <row r="24" spans="1:8" ht="12.75" customHeight="1">
      <c r="A24" s="135" t="s">
        <v>7</v>
      </c>
      <c r="B24" s="159">
        <v>216603</v>
      </c>
      <c r="C24" s="100">
        <v>190902</v>
      </c>
      <c r="D24" s="136">
        <f>(B24-C24)/C24*100</f>
        <v>13.462928623063142</v>
      </c>
      <c r="E24" s="10">
        <f>SUM(JANUARY!B24+FEBRUARY!B24+MARCH!B23+APRIL!B24+MAY!B24+JUNE!B24+JULY!B24+AUGUST!B24+SEPTEMBER!B23+OCTOBER!B24+NOVEMBER!B24)+B24</f>
        <v>1675677</v>
      </c>
      <c r="F24" s="10">
        <f>SUM(JANUARY!C24+FEBRUARY!C24+MARCH!C23+APRIL!C24+MAY!C24+JUNE!C24+JULY!C24+AUGUST!C24+SEPTEMBER!C23+OCTOBER!C24+NOVEMBER!C24)+C24</f>
        <v>1617174</v>
      </c>
      <c r="G24" s="136">
        <f>(E24-F24)/F24*100</f>
        <v>3.6176070107483795</v>
      </c>
      <c r="H24" s="106"/>
    </row>
    <row r="25" spans="1:8" ht="12.75" customHeight="1">
      <c r="A25" s="133" t="s">
        <v>8</v>
      </c>
      <c r="B25" s="102">
        <f>SUM(B23:B24)</f>
        <v>235626</v>
      </c>
      <c r="C25" s="102">
        <f>SUM(C23:C24)</f>
        <v>208547</v>
      </c>
      <c r="D25" s="137">
        <f>(B25-C25)/C25*100</f>
        <v>12.984602991172252</v>
      </c>
      <c r="E25" s="102">
        <f>SUM(E23:E24)</f>
        <v>1879354</v>
      </c>
      <c r="F25" s="102">
        <f>SUM(F23:F24)</f>
        <v>1815645</v>
      </c>
      <c r="G25" s="137">
        <f>(E25-F25)/F25*100</f>
        <v>3.5088907798606</v>
      </c>
      <c r="H25" s="106"/>
    </row>
    <row r="26" spans="1:8" ht="12.75" customHeight="1">
      <c r="A26" s="129"/>
      <c r="B26" s="100"/>
      <c r="C26" s="100"/>
      <c r="D26" s="129"/>
      <c r="E26" s="100"/>
      <c r="F26" s="100"/>
      <c r="G26" s="129"/>
      <c r="H26" s="106"/>
    </row>
    <row r="27" spans="1:8" ht="12.75" customHeight="1">
      <c r="A27" s="129"/>
      <c r="B27" s="100"/>
      <c r="C27" s="100"/>
      <c r="D27" s="129"/>
      <c r="E27" s="100"/>
      <c r="F27" s="100"/>
      <c r="G27" s="129"/>
      <c r="H27" s="106"/>
    </row>
    <row r="28" spans="1:8" ht="12.75" customHeight="1">
      <c r="A28" s="131" t="s">
        <v>49</v>
      </c>
      <c r="B28" s="100"/>
      <c r="C28" s="100"/>
      <c r="D28" s="129"/>
      <c r="E28" s="100"/>
      <c r="F28" s="100"/>
      <c r="G28" s="129"/>
      <c r="H28" s="106"/>
    </row>
    <row r="29" spans="1:8" ht="12.75" customHeight="1">
      <c r="A29" s="135" t="s">
        <v>6</v>
      </c>
      <c r="B29" s="100">
        <f aca="true" t="shared" si="0" ref="B29:C31">(B11+B17+B23)</f>
        <v>114800</v>
      </c>
      <c r="C29" s="100">
        <f t="shared" si="0"/>
        <v>112609</v>
      </c>
      <c r="D29" s="136">
        <f>(B29-C29)/C29*100</f>
        <v>1.945670417106981</v>
      </c>
      <c r="E29" s="100">
        <f aca="true" t="shared" si="1" ref="E29:F31">(E11+E17+E23)</f>
        <v>1280736</v>
      </c>
      <c r="F29" s="100">
        <f t="shared" si="1"/>
        <v>1357431</v>
      </c>
      <c r="G29" s="136">
        <f>(E29-F29)/F29*100</f>
        <v>-5.650010939782574</v>
      </c>
      <c r="H29" s="106"/>
    </row>
    <row r="30" spans="1:8" ht="12.75" customHeight="1">
      <c r="A30" s="135" t="s">
        <v>7</v>
      </c>
      <c r="B30" s="100">
        <f t="shared" si="0"/>
        <v>547440</v>
      </c>
      <c r="C30" s="100">
        <f t="shared" si="0"/>
        <v>508963</v>
      </c>
      <c r="D30" s="136">
        <f>(B30-C30)/C30*100</f>
        <v>7.5598815630998715</v>
      </c>
      <c r="E30" s="100">
        <f t="shared" si="1"/>
        <v>4870048</v>
      </c>
      <c r="F30" s="100">
        <f t="shared" si="1"/>
        <v>4582739</v>
      </c>
      <c r="G30" s="136">
        <f>(E30-F30)/F30*100</f>
        <v>6.269372966690881</v>
      </c>
      <c r="H30" s="106"/>
    </row>
    <row r="31" spans="1:8" ht="12.75" customHeight="1">
      <c r="A31" s="133" t="s">
        <v>8</v>
      </c>
      <c r="B31" s="102">
        <f t="shared" si="0"/>
        <v>662240</v>
      </c>
      <c r="C31" s="102">
        <f t="shared" si="0"/>
        <v>621572</v>
      </c>
      <c r="D31" s="137">
        <f>(B31-C31)/C31*100</f>
        <v>6.542765761649496</v>
      </c>
      <c r="E31" s="102">
        <f t="shared" si="1"/>
        <v>6150784</v>
      </c>
      <c r="F31" s="102">
        <f t="shared" si="1"/>
        <v>5940170</v>
      </c>
      <c r="G31" s="137">
        <f>(E31-F31)/F31*100</f>
        <v>3.545588762611171</v>
      </c>
      <c r="H31" s="106"/>
    </row>
    <row r="32" spans="1:8" ht="12.75" customHeight="1">
      <c r="A32" s="133"/>
      <c r="B32" s="102"/>
      <c r="C32" s="102"/>
      <c r="D32" s="137"/>
      <c r="E32" s="102"/>
      <c r="F32" s="102"/>
      <c r="G32" s="137"/>
      <c r="H32" s="106"/>
    </row>
    <row r="33" spans="1:8" ht="12.75" customHeight="1">
      <c r="A33" s="129"/>
      <c r="B33" s="129"/>
      <c r="C33" s="129"/>
      <c r="D33" s="129"/>
      <c r="E33" s="129"/>
      <c r="F33" s="129"/>
      <c r="G33" s="129"/>
      <c r="H33" s="106"/>
    </row>
    <row r="34" spans="1:8" ht="12.75" customHeight="1">
      <c r="A34" s="145" t="s">
        <v>65</v>
      </c>
      <c r="B34" s="129"/>
      <c r="C34" s="129"/>
      <c r="D34" s="129"/>
      <c r="E34" s="129"/>
      <c r="F34" s="129"/>
      <c r="G34" s="129"/>
      <c r="H34" s="106"/>
    </row>
    <row r="35" spans="1:8" ht="12.75" customHeight="1">
      <c r="A35" s="145" t="s">
        <v>62</v>
      </c>
      <c r="B35" s="129"/>
      <c r="C35" s="129"/>
      <c r="D35" s="129"/>
      <c r="E35" s="129"/>
      <c r="F35" s="129"/>
      <c r="G35" s="129"/>
      <c r="H35" s="106"/>
    </row>
    <row r="36" spans="1:8" ht="12.75" customHeight="1">
      <c r="A36" s="145" t="s">
        <v>63</v>
      </c>
      <c r="B36" s="129"/>
      <c r="C36" s="129"/>
      <c r="D36" s="129"/>
      <c r="E36" s="129"/>
      <c r="F36" s="129"/>
      <c r="G36" s="129"/>
      <c r="H36" s="106"/>
    </row>
    <row r="37" spans="1:8" ht="12.75" customHeight="1">
      <c r="A37" s="145" t="s">
        <v>64</v>
      </c>
      <c r="B37" s="129"/>
      <c r="C37" s="129"/>
      <c r="D37" s="129"/>
      <c r="E37" s="129"/>
      <c r="F37" s="129"/>
      <c r="G37" s="129"/>
      <c r="H37" s="106"/>
    </row>
    <row r="38" spans="1:8" ht="12" customHeight="1">
      <c r="A38" s="129"/>
      <c r="B38" s="129"/>
      <c r="C38" s="129"/>
      <c r="D38" s="129"/>
      <c r="E38" s="129"/>
      <c r="F38" s="129"/>
      <c r="G38" s="129"/>
      <c r="H38" s="106"/>
    </row>
    <row r="39" spans="1:8" ht="12" customHeight="1">
      <c r="A39" s="181"/>
      <c r="B39" s="181"/>
      <c r="C39" s="181"/>
      <c r="D39" s="181"/>
      <c r="E39" s="181"/>
      <c r="F39" s="181"/>
      <c r="G39" s="181"/>
      <c r="H39" s="106"/>
    </row>
    <row r="40" spans="1:8" ht="12" customHeight="1">
      <c r="A40" s="140"/>
      <c r="B40" s="140"/>
      <c r="C40" s="140"/>
      <c r="D40" s="140"/>
      <c r="E40" s="140"/>
      <c r="F40" s="140"/>
      <c r="G40" s="140"/>
      <c r="H40" s="106"/>
    </row>
    <row r="41" spans="1:8" ht="12" customHeight="1">
      <c r="A41" s="140"/>
      <c r="B41" s="140"/>
      <c r="C41" s="140"/>
      <c r="D41" s="140"/>
      <c r="E41" s="140"/>
      <c r="F41" s="140"/>
      <c r="G41" s="140"/>
      <c r="H41" s="106"/>
    </row>
    <row r="42" spans="1:8" ht="12" customHeight="1">
      <c r="A42" s="140"/>
      <c r="B42" s="140"/>
      <c r="C42" s="140"/>
      <c r="D42" s="140"/>
      <c r="E42" s="140"/>
      <c r="F42" s="140"/>
      <c r="G42" s="140"/>
      <c r="H42" s="106"/>
    </row>
    <row r="43" spans="1:8" ht="12" customHeight="1">
      <c r="A43" s="140"/>
      <c r="B43" s="140"/>
      <c r="C43" s="140"/>
      <c r="D43" s="140"/>
      <c r="E43" s="140"/>
      <c r="F43" s="140"/>
      <c r="G43" s="140"/>
      <c r="H43" s="106"/>
    </row>
    <row r="44" spans="1:8" ht="12" customHeight="1">
      <c r="A44" s="140"/>
      <c r="B44" s="140"/>
      <c r="C44" s="140"/>
      <c r="D44" s="140"/>
      <c r="E44" s="140"/>
      <c r="F44" s="140"/>
      <c r="G44" s="140"/>
      <c r="H44" s="106"/>
    </row>
    <row r="45" spans="1:8" ht="12" customHeight="1">
      <c r="A45" s="140"/>
      <c r="B45" s="140"/>
      <c r="C45" s="140"/>
      <c r="D45" s="140"/>
      <c r="E45" s="140"/>
      <c r="F45" s="140"/>
      <c r="G45" s="140"/>
      <c r="H45" s="106"/>
    </row>
    <row r="46" spans="1:8" ht="12" customHeight="1">
      <c r="A46" s="140"/>
      <c r="B46" s="140"/>
      <c r="C46" s="140"/>
      <c r="D46" s="140"/>
      <c r="E46" s="140"/>
      <c r="F46" s="140"/>
      <c r="G46" s="140"/>
      <c r="H46" s="106"/>
    </row>
    <row r="47" spans="1:8" ht="12" customHeight="1">
      <c r="A47" s="140"/>
      <c r="B47" s="140"/>
      <c r="C47" s="140"/>
      <c r="D47" s="140"/>
      <c r="E47" s="140"/>
      <c r="F47" s="140"/>
      <c r="G47" s="140"/>
      <c r="H47" s="106"/>
    </row>
    <row r="48" spans="1:8" ht="12" customHeight="1">
      <c r="A48" s="140"/>
      <c r="B48" s="140"/>
      <c r="C48" s="140"/>
      <c r="D48" s="140"/>
      <c r="E48" s="140"/>
      <c r="F48" s="140"/>
      <c r="G48" s="140"/>
      <c r="H48" s="106"/>
    </row>
    <row r="49" spans="1:8" ht="12" customHeight="1">
      <c r="A49" s="140"/>
      <c r="B49" s="140"/>
      <c r="C49" s="140"/>
      <c r="D49" s="140"/>
      <c r="E49" s="140"/>
      <c r="F49" s="140"/>
      <c r="G49" s="140"/>
      <c r="H49" s="106"/>
    </row>
    <row r="50" spans="1:7" ht="15.75">
      <c r="A50" s="104" t="s">
        <v>13</v>
      </c>
      <c r="B50" s="104"/>
      <c r="C50" s="104"/>
      <c r="D50" s="104"/>
      <c r="E50" s="104"/>
      <c r="F50" s="104"/>
      <c r="G50" s="104"/>
    </row>
    <row r="51" spans="1:7" ht="15.75">
      <c r="A51" s="104" t="s">
        <v>14</v>
      </c>
      <c r="B51" s="104"/>
      <c r="C51" s="104"/>
      <c r="D51" s="104"/>
      <c r="E51" s="104"/>
      <c r="F51" s="104"/>
      <c r="G51" s="104"/>
    </row>
    <row r="52" spans="1:7" ht="15.75">
      <c r="A52" s="148" t="s">
        <v>101</v>
      </c>
      <c r="B52" s="104"/>
      <c r="C52" s="104"/>
      <c r="D52" s="104"/>
      <c r="E52" s="104"/>
      <c r="F52" s="104"/>
      <c r="G52" s="104"/>
    </row>
    <row r="53" spans="1:7" ht="12.75" customHeight="1">
      <c r="A53" s="108"/>
      <c r="B53" s="104"/>
      <c r="C53" s="104"/>
      <c r="D53" s="104"/>
      <c r="E53" s="104"/>
      <c r="F53" s="104"/>
      <c r="G53" s="104"/>
    </row>
    <row r="54" spans="1:6" ht="15.75">
      <c r="A54" s="22"/>
      <c r="B54" s="22"/>
      <c r="C54" s="17"/>
      <c r="D54" s="17"/>
      <c r="E54" s="160" t="s">
        <v>15</v>
      </c>
      <c r="F54" s="160"/>
    </row>
    <row r="55" spans="1:7" ht="12.75" customHeight="1">
      <c r="A55" s="113" t="s">
        <v>16</v>
      </c>
      <c r="B55" s="156" t="s">
        <v>99</v>
      </c>
      <c r="C55" s="156" t="s">
        <v>96</v>
      </c>
      <c r="D55" s="114" t="s">
        <v>5</v>
      </c>
      <c r="E55" s="45" t="s">
        <v>100</v>
      </c>
      <c r="F55" s="45" t="s">
        <v>97</v>
      </c>
      <c r="G55" s="114" t="s">
        <v>5</v>
      </c>
    </row>
    <row r="56" spans="1:7" ht="12.75" customHeight="1">
      <c r="A56" s="110"/>
      <c r="B56" s="110"/>
      <c r="C56" s="110"/>
      <c r="D56" s="110"/>
      <c r="E56" s="110"/>
      <c r="F56" s="110"/>
      <c r="G56" s="110"/>
    </row>
    <row r="57" spans="1:7" ht="12.75" customHeight="1">
      <c r="A57" s="113" t="s">
        <v>4</v>
      </c>
      <c r="B57" s="36">
        <f>(B58+B59)</f>
        <v>87078</v>
      </c>
      <c r="C57" s="36">
        <f>(C58+C59)</f>
        <v>84572</v>
      </c>
      <c r="D57" s="119">
        <f>(B57-C57)/C57*100</f>
        <v>2.9631556543536868</v>
      </c>
      <c r="E57" s="36">
        <f>(E58+E59)</f>
        <v>987584</v>
      </c>
      <c r="F57" s="36">
        <f>(F58+F59)</f>
        <v>1052275</v>
      </c>
      <c r="G57" s="119">
        <f>(E57-F57)/F57*100</f>
        <v>-6.147727542705091</v>
      </c>
    </row>
    <row r="58" spans="1:7" ht="12.75" customHeight="1">
      <c r="A58" s="110" t="s">
        <v>18</v>
      </c>
      <c r="B58" s="100">
        <v>87078</v>
      </c>
      <c r="C58" s="100">
        <v>84572</v>
      </c>
      <c r="D58" s="118">
        <f>(B58-C58)/C58*100</f>
        <v>2.9631556543536868</v>
      </c>
      <c r="E58" s="10">
        <f>SUM(JANUARY!B58+FEBRUARY!B58+MARCH!B58+APRIL!B58+MAY!B58+JUNE!B58+JULY!B58+AUGUST!B58+SEPTEMBER!B57+OCTOBER!B58+NOVEMBER!B58)+B58</f>
        <v>987584</v>
      </c>
      <c r="F58" s="10">
        <f>SUM(JANUARY!C58+FEBRUARY!C58+MARCH!C58+APRIL!C58+MAY!C58+JUNE!C58+JULY!C58+AUGUST!C58+SEPTEMBER!C57+OCTOBER!C58+NOVEMBER!C58)+C58</f>
        <v>1052275</v>
      </c>
      <c r="G58" s="118">
        <f>(E58-F58)/F58*100</f>
        <v>-6.147727542705091</v>
      </c>
    </row>
    <row r="59" spans="1:7" ht="12.75" customHeight="1">
      <c r="A59" s="110" t="s">
        <v>19</v>
      </c>
      <c r="B59" s="100">
        <v>0</v>
      </c>
      <c r="C59" s="100">
        <v>0</v>
      </c>
      <c r="D59" s="118">
        <v>0</v>
      </c>
      <c r="E59" s="10">
        <f>SUM(JANUARY!B59+FEBRUARY!B59+MARCH!B59+APRIL!B59+MAY!B59+JUNE!B59+JULY!B59+AUGUST!B59+SEPTEMBER!B58+OCTOBER!B59+NOVEMBER!B59)+B59</f>
        <v>0</v>
      </c>
      <c r="F59" s="10">
        <f>SUM(JANUARY!C59+FEBRUARY!C59+MARCH!C59+APRIL!C59+MAY!C59+JUNE!C59+JULY!C59+AUGUST!C59+SEPTEMBER!C58+OCTOBER!C59+NOVEMBER!C59)+C59</f>
        <v>0</v>
      </c>
      <c r="G59" s="118">
        <v>0</v>
      </c>
    </row>
    <row r="60" spans="1:7" ht="12.75" customHeight="1">
      <c r="A60" s="110"/>
      <c r="B60" s="100"/>
      <c r="C60" s="100"/>
      <c r="D60" s="110"/>
      <c r="E60" s="100"/>
      <c r="F60" s="100"/>
      <c r="G60" s="110"/>
    </row>
    <row r="61" spans="1:7" ht="12.75" customHeight="1">
      <c r="A61" s="113" t="s">
        <v>9</v>
      </c>
      <c r="B61" s="36">
        <f>(B62+B63)</f>
        <v>8699</v>
      </c>
      <c r="C61" s="36">
        <f>(C62+C63)</f>
        <v>10392</v>
      </c>
      <c r="D61" s="119">
        <f>(B61-C61)/C61*100</f>
        <v>-16.291377983063896</v>
      </c>
      <c r="E61" s="36">
        <f>(E62+E63)</f>
        <v>89475</v>
      </c>
      <c r="F61" s="36">
        <f>(F62+F63)</f>
        <v>106685</v>
      </c>
      <c r="G61" s="119">
        <f>(E61-F61)/F61*100</f>
        <v>-16.131602380840793</v>
      </c>
    </row>
    <row r="62" spans="1:7" ht="12.75" customHeight="1">
      <c r="A62" s="110" t="s">
        <v>20</v>
      </c>
      <c r="B62" s="100">
        <v>8699</v>
      </c>
      <c r="C62" s="100">
        <v>10392</v>
      </c>
      <c r="D62" s="118">
        <f>(B62-C62)/C62*100</f>
        <v>-16.291377983063896</v>
      </c>
      <c r="E62" s="10">
        <f>SUM(JANUARY!B62+FEBRUARY!B62+MARCH!B62+APRIL!B62+MAY!B62+JUNE!B62+JULY!B62+AUGUST!B62+SEPTEMBER!B61+OCTOBER!B62+NOVEMBER!B62)+B62</f>
        <v>89475</v>
      </c>
      <c r="F62" s="10">
        <f>SUM(JANUARY!C62+FEBRUARY!C62+MARCH!C62+APRIL!C62+MAY!C62+JUNE!C62+JULY!C62+AUGUST!C62+SEPTEMBER!C61+OCTOBER!C62+NOVEMBER!C62)+C62</f>
        <v>106685</v>
      </c>
      <c r="G62" s="118">
        <f>(E62-F62)/F62*100</f>
        <v>-16.131602380840793</v>
      </c>
    </row>
    <row r="63" spans="1:7" ht="12.75" customHeight="1">
      <c r="A63" s="110" t="s">
        <v>21</v>
      </c>
      <c r="B63" s="100">
        <v>0</v>
      </c>
      <c r="C63" s="100">
        <v>0</v>
      </c>
      <c r="D63" s="118">
        <v>0</v>
      </c>
      <c r="E63" s="10">
        <f>SUM(JANUARY!B63+FEBRUARY!B63+MARCH!B63+APRIL!B63+MAY!B63+JUNE!B63+JULY!B63+AUGUST!B63+SEPTEMBER!B62+OCTOBER!B63+NOVEMBER!B63)+B63</f>
        <v>0</v>
      </c>
      <c r="F63" s="10">
        <f>SUM(JANUARY!C63+FEBRUARY!C63+MARCH!C63+APRIL!C63+MAY!C63+JUNE!C63+JULY!C63+AUGUST!C63+SEPTEMBER!C62+OCTOBER!C63+NOVEMBER!C63)+C63</f>
        <v>0</v>
      </c>
      <c r="G63" s="118">
        <v>0</v>
      </c>
    </row>
    <row r="64" spans="1:7" ht="12.75" customHeight="1">
      <c r="A64" s="110"/>
      <c r="B64" s="110"/>
      <c r="C64" s="110"/>
      <c r="D64" s="110"/>
      <c r="E64" s="100"/>
      <c r="F64" s="100"/>
      <c r="G64" s="110"/>
    </row>
    <row r="65" spans="1:7" ht="12.75" customHeight="1">
      <c r="A65" s="113" t="s">
        <v>10</v>
      </c>
      <c r="B65" s="102">
        <f>SUM(B67+B73+B78+B82+B83+B84+B86+B91+B92+B93+B94)</f>
        <v>19023</v>
      </c>
      <c r="C65" s="102">
        <f>SUM(C67+C73+C78+C82+C83+C84+C86+C91+C92+C93+C94)</f>
        <v>17645</v>
      </c>
      <c r="D65" s="119">
        <f>(B65-C65)/C65*100</f>
        <v>7.809577784074809</v>
      </c>
      <c r="E65" s="102">
        <f>SUM(E67+E73+E78+E82+E83+E84+E86+E91+E92+E93+E94)</f>
        <v>203677</v>
      </c>
      <c r="F65" s="102">
        <f>SUM(F67+F73+F78+F82+F83+F84+F86+F91+F92+F93+F94)</f>
        <v>198471</v>
      </c>
      <c r="G65" s="119">
        <f>(E65-F65)/F65*100</f>
        <v>2.6230532420353603</v>
      </c>
    </row>
    <row r="66" spans="1:7" ht="12.75" customHeight="1">
      <c r="A66" s="110"/>
      <c r="B66" s="100"/>
      <c r="C66" s="100"/>
      <c r="D66" s="110"/>
      <c r="E66" s="100"/>
      <c r="F66" s="100"/>
      <c r="G66" s="110"/>
    </row>
    <row r="67" spans="1:7" ht="12.75" customHeight="1">
      <c r="A67" s="113" t="s">
        <v>23</v>
      </c>
      <c r="B67" s="102">
        <f>SUM(B68:B71)</f>
        <v>6582</v>
      </c>
      <c r="C67" s="102">
        <f>SUM(C68:C71)</f>
        <v>6239</v>
      </c>
      <c r="D67" s="120">
        <f>(B67-C67)/C67*100</f>
        <v>5.497675909600898</v>
      </c>
      <c r="E67" s="102">
        <f>SUM(E68:E71)</f>
        <v>78398</v>
      </c>
      <c r="F67" s="102">
        <f>SUM(F68:F71)</f>
        <v>76994</v>
      </c>
      <c r="G67" s="120">
        <f>(E67-F67)/F67*100</f>
        <v>1.8235187157440838</v>
      </c>
    </row>
    <row r="68" spans="1:7" ht="12.75" customHeight="1">
      <c r="A68" s="110" t="s">
        <v>24</v>
      </c>
      <c r="B68" s="100">
        <v>5128</v>
      </c>
      <c r="C68" s="100">
        <v>4893</v>
      </c>
      <c r="D68" s="118">
        <f>(B68-C68)/C68*100</f>
        <v>4.802779480891068</v>
      </c>
      <c r="E68" s="10">
        <f>SUM(JANUARY!B68+FEBRUARY!B68+MARCH!B68+APRIL!B68+MAY!B68+JUNE!B68+JULY!B68+AUGUST!B68+SEPTEMBER!B67+OCTOBER!B68+NOVEMBER!B68)+B68</f>
        <v>60162</v>
      </c>
      <c r="F68" s="10">
        <f>SUM(JANUARY!C68+FEBRUARY!C68+MARCH!C68+APRIL!C68+MAY!C68+JUNE!C68+JULY!C68+AUGUST!C68+SEPTEMBER!C67+OCTOBER!C68+NOVEMBER!C68)+C68</f>
        <v>57202</v>
      </c>
      <c r="G68" s="118">
        <f>(E68-F68)/F68*100</f>
        <v>5.17464424320828</v>
      </c>
    </row>
    <row r="69" spans="1:7" ht="12.75" customHeight="1">
      <c r="A69" s="110" t="s">
        <v>25</v>
      </c>
      <c r="B69" s="100">
        <v>1384</v>
      </c>
      <c r="C69" s="100">
        <v>1305</v>
      </c>
      <c r="D69" s="121">
        <f>(B69-C69)/C69*100</f>
        <v>6.0536398467432955</v>
      </c>
      <c r="E69" s="10">
        <f>SUM(JANUARY!B69+FEBRUARY!B69+MARCH!B69+APRIL!B69+MAY!B69+JUNE!B69+JULY!B69+AUGUST!B69+SEPTEMBER!B68+OCTOBER!B69+NOVEMBER!B69)+B69</f>
        <v>17271</v>
      </c>
      <c r="F69" s="10">
        <f>SUM(JANUARY!C69+FEBRUARY!C69+MARCH!C69+APRIL!C69+MAY!C69+JUNE!C69+JULY!C69+AUGUST!C69+SEPTEMBER!C68+OCTOBER!C69+NOVEMBER!C69)+C69</f>
        <v>18151</v>
      </c>
      <c r="G69" s="121">
        <f>(E69-F69)/F69*100</f>
        <v>-4.8482177290507416</v>
      </c>
    </row>
    <row r="70" spans="1:7" ht="12.75" customHeight="1">
      <c r="A70" s="34" t="s">
        <v>66</v>
      </c>
      <c r="B70" s="10">
        <v>23</v>
      </c>
      <c r="C70" s="10">
        <v>7</v>
      </c>
      <c r="D70" s="121">
        <f>(+B70-C70)/C70*100</f>
        <v>228.57142857142856</v>
      </c>
      <c r="E70" s="10">
        <f>SUM(JANUARY!B70+FEBRUARY!B70+MARCH!B70+APRIL!B70+MAY!B70+JUNE!B70+JULY!B70+AUGUST!B70+SEPTEMBER!B69+OCTOBER!B70+NOVEMBER!B70)+B70</f>
        <v>356</v>
      </c>
      <c r="F70" s="10">
        <f>SUM(JANUARY!C70+FEBRUARY!C70+MARCH!C70+APRIL!C70+MAY!C70+JUNE!C70+JULY!C70+AUGUST!C70+SEPTEMBER!C69+OCTOBER!C70+NOVEMBER!C70)+C70</f>
        <v>996</v>
      </c>
      <c r="G70" s="121">
        <f>(+E70-F70)/F70*100</f>
        <v>-64.2570281124498</v>
      </c>
    </row>
    <row r="71" spans="1:7" ht="12.75" customHeight="1">
      <c r="A71" s="110" t="s">
        <v>26</v>
      </c>
      <c r="B71" s="100">
        <v>47</v>
      </c>
      <c r="C71" s="100">
        <v>34</v>
      </c>
      <c r="D71" s="118">
        <f>(B71-C71)/C71*100</f>
        <v>38.23529411764706</v>
      </c>
      <c r="E71" s="10">
        <f>SUM(JANUARY!B71+FEBRUARY!B71+MARCH!B71+APRIL!B71+MAY!B71+JUNE!B71+JULY!B71+AUGUST!B71+SEPTEMBER!B70+OCTOBER!B71+NOVEMBER!B71)+B71</f>
        <v>609</v>
      </c>
      <c r="F71" s="10">
        <f>SUM(JANUARY!C71+FEBRUARY!C71+MARCH!C71+APRIL!C71+MAY!C71+JUNE!C71+JULY!C71+AUGUST!C71+SEPTEMBER!C70+OCTOBER!C71+NOVEMBER!C71)+C71</f>
        <v>645</v>
      </c>
      <c r="G71" s="118">
        <f>(E71-F71)/F71*100</f>
        <v>-5.5813953488372094</v>
      </c>
    </row>
    <row r="72" spans="1:7" ht="12.75" customHeight="1">
      <c r="A72" s="110"/>
      <c r="B72" s="100"/>
      <c r="C72" s="100"/>
      <c r="D72" s="110"/>
      <c r="E72" s="100"/>
      <c r="F72" s="100"/>
      <c r="G72" s="110"/>
    </row>
    <row r="73" spans="1:7" ht="12.75" customHeight="1">
      <c r="A73" s="113" t="s">
        <v>27</v>
      </c>
      <c r="B73" s="102">
        <f>SUM(B74:B76)</f>
        <v>674</v>
      </c>
      <c r="C73" s="102">
        <f>SUM(C74:C76)</f>
        <v>649</v>
      </c>
      <c r="D73" s="120">
        <f>(B73-C73)/C73*100</f>
        <v>3.8520801232665636</v>
      </c>
      <c r="E73" s="102">
        <f>SUM(E74:E76)</f>
        <v>8224</v>
      </c>
      <c r="F73" s="102">
        <f>SUM(F74:F76)</f>
        <v>8701</v>
      </c>
      <c r="G73" s="120">
        <f>(E73-F73)/F73*100</f>
        <v>-5.482128490978049</v>
      </c>
    </row>
    <row r="74" spans="1:7" ht="12.75" customHeight="1">
      <c r="A74" s="110" t="s">
        <v>28</v>
      </c>
      <c r="B74" s="100">
        <v>231</v>
      </c>
      <c r="C74" s="100">
        <v>228</v>
      </c>
      <c r="D74" s="118">
        <f>(B74-C74)/C74*100</f>
        <v>1.3157894736842104</v>
      </c>
      <c r="E74" s="10">
        <f>SUM(JANUARY!B74+FEBRUARY!B74+MARCH!B74+APRIL!B74+MAY!B74+JUNE!B74+JULY!B74+AUGUST!B74+SEPTEMBER!B73+OCTOBER!B74+NOVEMBER!B74)+B74</f>
        <v>2915</v>
      </c>
      <c r="F74" s="10">
        <f>SUM(JANUARY!C74+FEBRUARY!C74+MARCH!C74+APRIL!C74+MAY!C74+JUNE!C74+JULY!C74+AUGUST!C74+SEPTEMBER!C73+OCTOBER!C74+NOVEMBER!C74)+C74</f>
        <v>3544</v>
      </c>
      <c r="G74" s="118">
        <f>(E74-F74)/F74*100</f>
        <v>-17.748306997742663</v>
      </c>
    </row>
    <row r="75" spans="1:7" ht="12.75" customHeight="1">
      <c r="A75" s="110" t="s">
        <v>29</v>
      </c>
      <c r="B75" s="100">
        <v>147</v>
      </c>
      <c r="C75" s="100">
        <v>110</v>
      </c>
      <c r="D75" s="118">
        <f>(B75-C75)/C75*100</f>
        <v>33.63636363636363</v>
      </c>
      <c r="E75" s="10">
        <f>SUM(JANUARY!B75+FEBRUARY!B75+MARCH!B75+APRIL!B75+MAY!B75+JUNE!B75+JULY!B75+AUGUST!B75+SEPTEMBER!B74+OCTOBER!B75+NOVEMBER!B75)+B75</f>
        <v>1460</v>
      </c>
      <c r="F75" s="10">
        <f>SUM(JANUARY!C75+FEBRUARY!C75+MARCH!C75+APRIL!C75+MAY!C75+JUNE!C75+JULY!C75+AUGUST!C75+SEPTEMBER!C74+OCTOBER!C75+NOVEMBER!C75)+C75</f>
        <v>1980</v>
      </c>
      <c r="G75" s="118">
        <f>(E75-F75)/F75*100</f>
        <v>-26.262626262626267</v>
      </c>
    </row>
    <row r="76" spans="1:7" ht="12.75" customHeight="1">
      <c r="A76" s="110" t="s">
        <v>30</v>
      </c>
      <c r="B76" s="100">
        <v>296</v>
      </c>
      <c r="C76" s="100">
        <v>311</v>
      </c>
      <c r="D76" s="118">
        <f>(B76-C76)/C76*100</f>
        <v>-4.823151125401929</v>
      </c>
      <c r="E76" s="10">
        <f>SUM(JANUARY!B76+FEBRUARY!B76+MARCH!B76+APRIL!B76+MAY!B76+JUNE!B76+JULY!B76+AUGUST!B76+SEPTEMBER!B75+OCTOBER!B76+NOVEMBER!B76)+B76</f>
        <v>3849</v>
      </c>
      <c r="F76" s="10">
        <f>SUM(JANUARY!C76+FEBRUARY!C76+MARCH!C76+APRIL!C76+MAY!C76+JUNE!C76+JULY!C76+AUGUST!C76+SEPTEMBER!C75+OCTOBER!C76+NOVEMBER!C76)+C76</f>
        <v>3177</v>
      </c>
      <c r="G76" s="118">
        <f>(E76-F76)/F76*100</f>
        <v>21.152030217186024</v>
      </c>
    </row>
    <row r="77" spans="1:7" ht="12.75" customHeight="1">
      <c r="A77" s="110"/>
      <c r="B77" s="100"/>
      <c r="C77" s="100"/>
      <c r="D77" s="110"/>
      <c r="E77" s="100"/>
      <c r="F77" s="100"/>
      <c r="G77" s="110"/>
    </row>
    <row r="78" spans="1:7" ht="12.75" customHeight="1">
      <c r="A78" s="113" t="s">
        <v>31</v>
      </c>
      <c r="B78" s="36">
        <f>(B79+B80)</f>
        <v>640</v>
      </c>
      <c r="C78" s="36">
        <f>(C79+C80)</f>
        <v>683</v>
      </c>
      <c r="D78" s="119">
        <f>(B78-C78)/C78*100</f>
        <v>-6.295754026354319</v>
      </c>
      <c r="E78" s="36">
        <f>(E79+E80)</f>
        <v>6674</v>
      </c>
      <c r="F78" s="36">
        <f>(F79+F80)</f>
        <v>8279</v>
      </c>
      <c r="G78" s="119">
        <f>(E78-F78)/F78*100</f>
        <v>-19.386399323589806</v>
      </c>
    </row>
    <row r="79" spans="1:7" ht="12.75" customHeight="1">
      <c r="A79" s="110" t="s">
        <v>32</v>
      </c>
      <c r="B79" s="100">
        <v>339</v>
      </c>
      <c r="C79" s="100">
        <v>356</v>
      </c>
      <c r="D79" s="118">
        <f>(B79-C79)/C79*100</f>
        <v>-4.775280898876404</v>
      </c>
      <c r="E79" s="10">
        <f>SUM(JANUARY!B79+FEBRUARY!B79+MARCH!B79+APRIL!B79+MAY!B79+JUNE!B79+JULY!B79+AUGUST!B79+SEPTEMBER!B78+OCTOBER!B79+NOVEMBER!B79)+B79</f>
        <v>2851</v>
      </c>
      <c r="F79" s="10">
        <f>SUM(JANUARY!C79+FEBRUARY!C79+MARCH!C79+APRIL!C79+MAY!C79+JUNE!C79+JULY!C79+AUGUST!C79+SEPTEMBER!C78+OCTOBER!C79+NOVEMBER!C79)+C79</f>
        <v>3866</v>
      </c>
      <c r="G79" s="118">
        <f>(E79-F79)/F79*100</f>
        <v>-26.254526642524574</v>
      </c>
    </row>
    <row r="80" spans="1:7" ht="12.75" customHeight="1">
      <c r="A80" s="110" t="s">
        <v>54</v>
      </c>
      <c r="B80" s="100">
        <v>301</v>
      </c>
      <c r="C80" s="100">
        <v>327</v>
      </c>
      <c r="D80" s="118">
        <f>(B80-C80)/C80*100</f>
        <v>-7.951070336391437</v>
      </c>
      <c r="E80" s="10">
        <f>SUM(JANUARY!B80+FEBRUARY!B80+MARCH!B80+APRIL!B80+MAY!B80+JUNE!B80+JULY!B80+AUGUST!B80+SEPTEMBER!B79+OCTOBER!B80+NOVEMBER!B80)+B80</f>
        <v>3823</v>
      </c>
      <c r="F80" s="10">
        <f>SUM(JANUARY!C80+FEBRUARY!C80+MARCH!C80+APRIL!C80+MAY!C80+JUNE!C80+JULY!C80+AUGUST!C80+SEPTEMBER!C79+OCTOBER!C80+NOVEMBER!C80)+C80</f>
        <v>4413</v>
      </c>
      <c r="G80" s="118">
        <f>(E80-F80)/F80*100</f>
        <v>-13.369589848175846</v>
      </c>
    </row>
    <row r="81" spans="1:7" ht="12.75" customHeight="1">
      <c r="A81" s="110"/>
      <c r="B81" s="100"/>
      <c r="C81" s="100"/>
      <c r="D81" s="118"/>
      <c r="E81" s="100"/>
      <c r="F81" s="100"/>
      <c r="G81" s="118"/>
    </row>
    <row r="82" spans="1:7" ht="12.75" customHeight="1">
      <c r="A82" s="113" t="s">
        <v>34</v>
      </c>
      <c r="B82" s="36">
        <v>1514</v>
      </c>
      <c r="C82" s="36">
        <v>1572</v>
      </c>
      <c r="D82" s="119">
        <f>(B82-C82)/C82*100</f>
        <v>-3.689567430025445</v>
      </c>
      <c r="E82" s="142">
        <f>SUM(JANUARY!B82+FEBRUARY!B82+MARCH!B82+APRIL!B82+MAY!B82+JUNE!B82+JULY!B82+AUGUST!B82+SEPTEMBER!B81+OCTOBER!B82+NOVEMBER!B82)+B82</f>
        <v>19477</v>
      </c>
      <c r="F82" s="142">
        <f>SUM(JANUARY!C82+FEBRUARY!C82+MARCH!C82+APRIL!C82+MAY!C82+JUNE!C82+JULY!C82+AUGUST!C82+SEPTEMBER!C81+OCTOBER!C82+NOVEMBER!C82)+C82</f>
        <v>17476</v>
      </c>
      <c r="G82" s="119">
        <f>(E82-F82)/F82*100</f>
        <v>11.449988555733578</v>
      </c>
    </row>
    <row r="83" spans="1:7" ht="12.75" customHeight="1">
      <c r="A83" s="113" t="s">
        <v>35</v>
      </c>
      <c r="B83" s="36">
        <v>475</v>
      </c>
      <c r="C83" s="36">
        <v>489</v>
      </c>
      <c r="D83" s="119">
        <f>(B83-C83)/C83*100</f>
        <v>-2.8629856850715747</v>
      </c>
      <c r="E83" s="142">
        <f>SUM(JANUARY!B83+FEBRUARY!B83+MARCH!B83+APRIL!B83+MAY!B83+JUNE!B83+JULY!B83+AUGUST!B83+SEPTEMBER!B82+OCTOBER!B83+NOVEMBER!B83)+B83</f>
        <v>4792</v>
      </c>
      <c r="F83" s="142">
        <f>SUM(JANUARY!C83+FEBRUARY!C83+MARCH!C83+APRIL!C83+MAY!C83+JUNE!C83+JULY!C83+AUGUST!C83+SEPTEMBER!C82+OCTOBER!C83+NOVEMBER!C83)+C83</f>
        <v>4376</v>
      </c>
      <c r="G83" s="119">
        <f>(E83-F83)/F83*100</f>
        <v>9.506398537477148</v>
      </c>
    </row>
    <row r="84" spans="1:7" ht="12.75" customHeight="1">
      <c r="A84" s="113" t="s">
        <v>36</v>
      </c>
      <c r="B84" s="36">
        <v>68</v>
      </c>
      <c r="C84" s="36">
        <v>68</v>
      </c>
      <c r="D84" s="119">
        <f>(B84-C84)/C84*100</f>
        <v>0</v>
      </c>
      <c r="E84" s="142">
        <f>SUM(JANUARY!B84+FEBRUARY!B84+MARCH!B84+APRIL!B84+MAY!B84+JUNE!B84+JULY!B84+AUGUST!B84+SEPTEMBER!B83+OCTOBER!B84+NOVEMBER!B84)+B84</f>
        <v>800</v>
      </c>
      <c r="F84" s="142">
        <f>SUM(JANUARY!C84+FEBRUARY!C84+MARCH!C84+APRIL!C84+MAY!C84+JUNE!C84+JULY!C84+AUGUST!C84+SEPTEMBER!C83+OCTOBER!C84+NOVEMBER!C84)+C84</f>
        <v>1048</v>
      </c>
      <c r="G84" s="119">
        <f>(E84-F84)/F84*100</f>
        <v>-23.66412213740458</v>
      </c>
    </row>
    <row r="85" spans="1:7" ht="12.75" customHeight="1">
      <c r="A85" s="110"/>
      <c r="B85" s="100"/>
      <c r="C85" s="100"/>
      <c r="D85" s="118"/>
      <c r="E85" s="100"/>
      <c r="F85" s="100"/>
      <c r="G85" s="118"/>
    </row>
    <row r="86" spans="1:7" ht="12.75" customHeight="1">
      <c r="A86" s="113" t="s">
        <v>37</v>
      </c>
      <c r="B86" s="102">
        <f>SUM(B87:B89)</f>
        <v>3609</v>
      </c>
      <c r="C86" s="102">
        <f>SUM(C87:C89)</f>
        <v>3143</v>
      </c>
      <c r="D86" s="120">
        <f>(B86-C86)/C86*100</f>
        <v>14.826598790964047</v>
      </c>
      <c r="E86" s="102">
        <f>SUM(E87:E89)</f>
        <v>32975</v>
      </c>
      <c r="F86" s="102">
        <f>SUM(F87:F89)</f>
        <v>31892</v>
      </c>
      <c r="G86" s="120">
        <f>(E86-F86)/F86*100</f>
        <v>3.395835946318826</v>
      </c>
    </row>
    <row r="87" spans="1:7" ht="12.75" customHeight="1">
      <c r="A87" s="110" t="s">
        <v>55</v>
      </c>
      <c r="B87" s="100">
        <v>397</v>
      </c>
      <c r="C87" s="100">
        <v>516</v>
      </c>
      <c r="D87" s="118">
        <f>(B87-C87)/C87*100</f>
        <v>-23.06201550387597</v>
      </c>
      <c r="E87" s="10">
        <f>SUM(JANUARY!B87+FEBRUARY!B87+MARCH!B87+APRIL!B87+MAY!B87+JUNE!B87+JULY!B87+AUGUST!B87+SEPTEMBER!B86+OCTOBER!B87+NOVEMBER!B87)+B87</f>
        <v>4435</v>
      </c>
      <c r="F87" s="10">
        <f>SUM(JANUARY!C87+FEBRUARY!C87+MARCH!C87+APRIL!C87+MAY!C87+JUNE!C87+JULY!C87+AUGUST!C87+SEPTEMBER!C86+OCTOBER!C87+NOVEMBER!C87)+C87</f>
        <v>5328</v>
      </c>
      <c r="G87" s="118">
        <f>(E87-F87)/F87*100</f>
        <v>-16.76051051051051</v>
      </c>
    </row>
    <row r="88" spans="1:7" ht="12.75" customHeight="1">
      <c r="A88" s="110" t="s">
        <v>56</v>
      </c>
      <c r="B88" s="100">
        <v>3098</v>
      </c>
      <c r="C88" s="100">
        <v>2464</v>
      </c>
      <c r="D88" s="118">
        <f>(B88-C88)/C88*100</f>
        <v>25.730519480519483</v>
      </c>
      <c r="E88" s="10">
        <f>SUM(JANUARY!B88+FEBRUARY!B88+MARCH!B88+APRIL!B88+MAY!B88+JUNE!B88+JULY!B88+AUGUST!B88+SEPTEMBER!B87+OCTOBER!B88+NOVEMBER!B88)+B88</f>
        <v>27693</v>
      </c>
      <c r="F88" s="10">
        <f>SUM(JANUARY!C88+FEBRUARY!C88+MARCH!C88+APRIL!C88+MAY!C88+JUNE!C88+JULY!C88+AUGUST!C88+SEPTEMBER!C87+OCTOBER!C88+NOVEMBER!C88)+C88</f>
        <v>25043</v>
      </c>
      <c r="G88" s="118">
        <f>(E88-F88)/F88*100</f>
        <v>10.581799305195066</v>
      </c>
    </row>
    <row r="89" spans="1:7" ht="12.75" customHeight="1">
      <c r="A89" s="110" t="s">
        <v>40</v>
      </c>
      <c r="B89" s="100">
        <v>114</v>
      </c>
      <c r="C89" s="100">
        <v>163</v>
      </c>
      <c r="D89" s="118">
        <f>(B89-C89)/C89*100</f>
        <v>-30.061349693251532</v>
      </c>
      <c r="E89" s="10">
        <f>SUM(JANUARY!B89+FEBRUARY!B89+MARCH!B89+APRIL!B89+MAY!B89+JUNE!B89+JULY!B89+AUGUST!B89+SEPTEMBER!B88+OCTOBER!B89+NOVEMBER!B89)+B89</f>
        <v>847</v>
      </c>
      <c r="F89" s="10">
        <f>SUM(JANUARY!C89+FEBRUARY!C89+MARCH!C89+APRIL!C89+MAY!C89+JUNE!C89+JULY!C89+AUGUST!C89+SEPTEMBER!C88+OCTOBER!C89+NOVEMBER!C89)+C89</f>
        <v>1521</v>
      </c>
      <c r="G89" s="118">
        <f>(E89-F89)/F89*100</f>
        <v>-44.312952005259696</v>
      </c>
    </row>
    <row r="90" spans="1:7" ht="12.75" customHeight="1">
      <c r="A90" s="110"/>
      <c r="B90" s="100"/>
      <c r="C90" s="100"/>
      <c r="D90" s="118"/>
      <c r="E90" s="100"/>
      <c r="F90" s="100"/>
      <c r="G90" s="118"/>
    </row>
    <row r="91" spans="1:7" ht="12.75" customHeight="1">
      <c r="A91" s="113" t="s">
        <v>41</v>
      </c>
      <c r="B91" s="102">
        <v>3856</v>
      </c>
      <c r="C91" s="102">
        <v>3366</v>
      </c>
      <c r="D91" s="119">
        <f>(B91-C91)/C91*100</f>
        <v>14.557338086749851</v>
      </c>
      <c r="E91" s="142">
        <f>SUM(JANUARY!B91+FEBRUARY!B91+MARCH!B91+APRIL!B91+MAY!B91+JUNE!B91+JULY!B91+AUGUST!B91+SEPTEMBER!B90+OCTOBER!B91+NOVEMBER!B91)+B91</f>
        <v>36942</v>
      </c>
      <c r="F91" s="142">
        <f>SUM(JANUARY!C91+FEBRUARY!C91+MARCH!C91+APRIL!C91+MAY!C91+JUNE!C91+JULY!C91+AUGUST!C91+SEPTEMBER!C90+OCTOBER!C91+NOVEMBER!C91)+C91</f>
        <v>32917</v>
      </c>
      <c r="G91" s="119">
        <f>(E91-F91)/F91*100</f>
        <v>12.227724276209862</v>
      </c>
    </row>
    <row r="92" spans="1:7" ht="12.75" customHeight="1">
      <c r="A92" s="113" t="s">
        <v>42</v>
      </c>
      <c r="B92" s="102">
        <v>17</v>
      </c>
      <c r="C92" s="102">
        <v>7</v>
      </c>
      <c r="D92" s="119">
        <f>(B92-C92)/C92*100</f>
        <v>142.85714285714286</v>
      </c>
      <c r="E92" s="142">
        <f>SUM(JANUARY!B92+FEBRUARY!B92+MARCH!B92+APRIL!B92+MAY!B92+JUNE!B92+JULY!B92+AUGUST!B92+SEPTEMBER!B91+OCTOBER!B92+NOVEMBER!B92)+B92</f>
        <v>193</v>
      </c>
      <c r="F92" s="142">
        <f>SUM(JANUARY!C92+FEBRUARY!C92+MARCH!C92+APRIL!C92+MAY!C92+JUNE!C92+JULY!C92+AUGUST!C92+SEPTEMBER!C91+OCTOBER!C92+NOVEMBER!C92)+C92</f>
        <v>175</v>
      </c>
      <c r="G92" s="119">
        <f>(E92-F92)/F92*100</f>
        <v>10.285714285714285</v>
      </c>
    </row>
    <row r="93" spans="1:7" ht="12.75" customHeight="1">
      <c r="A93" s="113" t="s">
        <v>43</v>
      </c>
      <c r="B93" s="102">
        <v>63</v>
      </c>
      <c r="C93" s="102">
        <v>143</v>
      </c>
      <c r="D93" s="119">
        <f>(B93-C93)/C93*100</f>
        <v>-55.94405594405595</v>
      </c>
      <c r="E93" s="142">
        <f>SUM(JANUARY!B93+FEBRUARY!B93+MARCH!B93+APRIL!B93+MAY!B93+JUNE!B93+JULY!B93+AUGUST!B93+SEPTEMBER!B92+OCTOBER!B93+NOVEMBER!B93)+B93</f>
        <v>880</v>
      </c>
      <c r="F93" s="142">
        <f>SUM(JANUARY!C93+FEBRUARY!C93+MARCH!C93+APRIL!C93+MAY!C93+JUNE!C93+JULY!C93+AUGUST!C93+SEPTEMBER!C92+OCTOBER!C93+NOVEMBER!C93)+C93</f>
        <v>1105</v>
      </c>
      <c r="G93" s="119">
        <f>(E93-F93)/F93*100</f>
        <v>-20.361990950226243</v>
      </c>
    </row>
    <row r="94" spans="1:7" ht="12.75" customHeight="1">
      <c r="A94" s="113" t="s">
        <v>44</v>
      </c>
      <c r="B94" s="102">
        <v>1525</v>
      </c>
      <c r="C94" s="102">
        <v>1286</v>
      </c>
      <c r="D94" s="119">
        <f>(B94-C94)/C94*100</f>
        <v>18.58475894245723</v>
      </c>
      <c r="E94" s="142">
        <f>SUM(JANUARY!B94+FEBRUARY!B94+MARCH!B94+APRIL!B94+MAY!B94+JUNE!B94+JULY!B94+AUGUST!B94+SEPTEMBER!B93+OCTOBER!B94+NOVEMBER!B94)+B94</f>
        <v>14322</v>
      </c>
      <c r="F94" s="142">
        <f>SUM(JANUARY!C94+FEBRUARY!C94+MARCH!C94+APRIL!C94+MAY!C94+JUNE!C94+JULY!C94+AUGUST!C94+SEPTEMBER!C93+OCTOBER!C94+NOVEMBER!C94)+C94</f>
        <v>15508</v>
      </c>
      <c r="G94" s="119">
        <f>(E94-F94)/F94*100</f>
        <v>-7.647665720918235</v>
      </c>
    </row>
    <row r="95" spans="1:7" ht="12.75" customHeight="1">
      <c r="A95" s="110"/>
      <c r="B95" s="100"/>
      <c r="C95" s="100"/>
      <c r="D95" s="118"/>
      <c r="E95" s="100"/>
      <c r="F95" s="100"/>
      <c r="G95" s="118"/>
    </row>
    <row r="96" spans="1:7" ht="12.75" customHeight="1">
      <c r="A96" s="113" t="s">
        <v>45</v>
      </c>
      <c r="B96" s="102">
        <f>SUM(B57+B61+B65)</f>
        <v>114800</v>
      </c>
      <c r="C96" s="102">
        <f>SUM(C57+C61+C65)</f>
        <v>112609</v>
      </c>
      <c r="D96" s="119">
        <f>(B96-C96)/C96*100</f>
        <v>1.945670417106981</v>
      </c>
      <c r="E96" s="102">
        <f>SUM(E57+E61+E65)</f>
        <v>1280736</v>
      </c>
      <c r="F96" s="102">
        <f>SUM(F57+F61+F65)</f>
        <v>1357431</v>
      </c>
      <c r="G96" s="119">
        <f>(E96-F96)/F96*100</f>
        <v>-5.650010939782574</v>
      </c>
    </row>
    <row r="97" spans="1:7" ht="12.75" customHeight="1">
      <c r="A97" s="165" t="s">
        <v>98</v>
      </c>
      <c r="B97" s="165"/>
      <c r="C97" s="165"/>
      <c r="D97" s="165"/>
      <c r="E97" s="165"/>
      <c r="F97" s="165"/>
      <c r="G97" s="165"/>
    </row>
    <row r="98" spans="1:7" ht="12.75" customHeight="1">
      <c r="A98" s="179"/>
      <c r="B98" s="179"/>
      <c r="C98" s="179"/>
      <c r="D98" s="179"/>
      <c r="E98" s="179"/>
      <c r="F98" s="179"/>
      <c r="G98" s="179"/>
    </row>
  </sheetData>
  <sheetProtection/>
  <mergeCells count="5">
    <mergeCell ref="E8:F8"/>
    <mergeCell ref="A39:G39"/>
    <mergeCell ref="A97:G97"/>
    <mergeCell ref="A98:G98"/>
    <mergeCell ref="E54:F54"/>
  </mergeCells>
  <printOptions/>
  <pageMargins left="0.75" right="0.7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B16" sqref="B16"/>
    </sheetView>
  </sheetViews>
  <sheetFormatPr defaultColWidth="9.625" defaultRowHeight="12.75"/>
  <cols>
    <col min="1" max="1" width="20.375" style="0" customWidth="1"/>
    <col min="2" max="2" width="11.625" style="0" customWidth="1"/>
    <col min="3" max="3" width="9.625" style="0" customWidth="1"/>
    <col min="4" max="4" width="7.625" style="0" customWidth="1"/>
    <col min="5" max="5" width="14.25390625" style="0" customWidth="1"/>
    <col min="6" max="6" width="12.625" style="0" customWidth="1"/>
    <col min="7" max="7" width="11.25390625" style="0" customWidth="1"/>
    <col min="8" max="8" width="9.625" style="0" customWidth="1"/>
    <col min="9" max="9" width="9.875" style="0" bestFit="1" customWidth="1"/>
  </cols>
  <sheetData>
    <row r="1" spans="1:7" ht="15.75">
      <c r="A1" s="1" t="s">
        <v>46</v>
      </c>
      <c r="B1" s="2"/>
      <c r="C1" s="1"/>
      <c r="D1" s="1"/>
      <c r="E1" s="1"/>
      <c r="F1" s="1"/>
      <c r="G1" s="1"/>
    </row>
    <row r="2" spans="1:7" ht="24.75" customHeight="1">
      <c r="A2" s="3" t="s">
        <v>108</v>
      </c>
      <c r="B2" s="2"/>
      <c r="C2" s="1"/>
      <c r="D2" s="1"/>
      <c r="E2" s="1"/>
      <c r="F2" s="1"/>
      <c r="G2" s="1"/>
    </row>
    <row r="3" spans="1:7" ht="5.25" customHeight="1">
      <c r="A3" s="3"/>
      <c r="B3" s="2"/>
      <c r="C3" s="1"/>
      <c r="D3" s="1"/>
      <c r="E3" s="1"/>
      <c r="F3" s="1"/>
      <c r="G3" s="1"/>
    </row>
    <row r="4" spans="1:7" ht="4.5" customHeight="1">
      <c r="A4" s="4"/>
      <c r="B4" s="1"/>
      <c r="C4" s="2"/>
      <c r="D4" s="2"/>
      <c r="E4" s="2"/>
      <c r="F4" s="1"/>
      <c r="G4" s="1"/>
    </row>
    <row r="5" spans="1:7" ht="18.75" customHeight="1">
      <c r="A5" s="1" t="s">
        <v>1</v>
      </c>
      <c r="B5" s="2"/>
      <c r="C5" s="1"/>
      <c r="D5" s="1"/>
      <c r="E5" s="1"/>
      <c r="F5" s="1"/>
      <c r="G5" s="1"/>
    </row>
    <row r="6" spans="1:7" ht="12" customHeight="1">
      <c r="A6" s="166"/>
      <c r="B6" s="166"/>
      <c r="C6" s="166"/>
      <c r="D6" s="166"/>
      <c r="E6" s="166"/>
      <c r="F6" s="166"/>
      <c r="G6" s="166"/>
    </row>
    <row r="7" spans="1:7" ht="12" customHeight="1">
      <c r="A7" s="167"/>
      <c r="B7" s="167"/>
      <c r="C7" s="167"/>
      <c r="D7" s="167"/>
      <c r="E7" s="167"/>
      <c r="F7" s="167"/>
      <c r="G7" s="167"/>
    </row>
    <row r="8" ht="12" customHeight="1"/>
    <row r="9" spans="1:7" ht="12" customHeight="1">
      <c r="A9" s="5"/>
      <c r="B9" s="37" t="s">
        <v>106</v>
      </c>
      <c r="C9" s="37" t="s">
        <v>70</v>
      </c>
      <c r="D9" s="9" t="s">
        <v>47</v>
      </c>
      <c r="E9" s="38" t="s">
        <v>107</v>
      </c>
      <c r="F9" s="38" t="s">
        <v>69</v>
      </c>
      <c r="G9" s="9" t="s">
        <v>47</v>
      </c>
    </row>
    <row r="10" spans="1:7" ht="15.75" customHeight="1">
      <c r="A10" s="6" t="s">
        <v>4</v>
      </c>
      <c r="B10" s="22"/>
      <c r="C10" s="22"/>
      <c r="D10" s="22"/>
      <c r="E10" s="22"/>
      <c r="F10" s="22"/>
      <c r="G10" s="22"/>
    </row>
    <row r="11" spans="1:7" ht="12.75">
      <c r="A11" s="9" t="s">
        <v>6</v>
      </c>
      <c r="B11" s="10">
        <v>80284</v>
      </c>
      <c r="C11" s="10">
        <v>85609</v>
      </c>
      <c r="D11" s="11">
        <f>(+B11-C11)/C11*100</f>
        <v>-6.220140405798456</v>
      </c>
      <c r="E11" s="10">
        <f>SUM(JANUARY!B11)+B11</f>
        <v>146899</v>
      </c>
      <c r="F11" s="10">
        <f>SUM(JANUARY!C11)+C11</f>
        <v>153917</v>
      </c>
      <c r="G11" s="11">
        <f>(+E11-F11)/F11*100</f>
        <v>-4.55960030405998</v>
      </c>
    </row>
    <row r="12" spans="1:7" ht="12.75">
      <c r="A12" s="9" t="s">
        <v>7</v>
      </c>
      <c r="B12" s="10">
        <v>224778</v>
      </c>
      <c r="C12" s="10">
        <v>198569</v>
      </c>
      <c r="D12" s="11">
        <f>(+B12-C12)/C12*100</f>
        <v>13.198938404282643</v>
      </c>
      <c r="E12" s="10">
        <f>SUM(JANUARY!B12)+B12</f>
        <v>456671</v>
      </c>
      <c r="F12" s="10">
        <f>SUM(JANUARY!C12)+C12</f>
        <v>422051</v>
      </c>
      <c r="G12" s="11">
        <f>(+E12-F12)/F12*100</f>
        <v>8.202800135528644</v>
      </c>
    </row>
    <row r="13" spans="1:7" ht="12.75">
      <c r="A13" s="9" t="s">
        <v>8</v>
      </c>
      <c r="B13" s="12">
        <f>SUM(B11:B12)</f>
        <v>305062</v>
      </c>
      <c r="C13" s="12">
        <f>SUM(C11:C12)</f>
        <v>284178</v>
      </c>
      <c r="D13" s="13">
        <f>(+B13-C13)/C13*100</f>
        <v>7.348915116581861</v>
      </c>
      <c r="E13" s="12">
        <f>SUM(E11:E12)</f>
        <v>603570</v>
      </c>
      <c r="F13" s="12">
        <f>SUM(F11:F12)</f>
        <v>575968</v>
      </c>
      <c r="G13" s="13">
        <f>(+E13-F13)/F13*100</f>
        <v>4.792280126673704</v>
      </c>
    </row>
    <row r="14" spans="1:7" ht="12.75">
      <c r="A14" s="14"/>
      <c r="B14" s="15" t="s">
        <v>2</v>
      </c>
      <c r="C14" s="15" t="s">
        <v>2</v>
      </c>
      <c r="D14" s="16" t="s">
        <v>2</v>
      </c>
      <c r="E14" s="10"/>
      <c r="F14" s="10"/>
      <c r="G14" s="16" t="s">
        <v>2</v>
      </c>
    </row>
    <row r="15" spans="1:7" ht="10.5" customHeight="1">
      <c r="A15" s="14"/>
      <c r="B15" s="10"/>
      <c r="C15" s="10"/>
      <c r="D15" s="16" t="s">
        <v>2</v>
      </c>
      <c r="E15" s="10"/>
      <c r="F15" s="10"/>
      <c r="G15" s="16" t="s">
        <v>2</v>
      </c>
    </row>
    <row r="16" spans="1:7" ht="14.25" customHeight="1">
      <c r="A16" s="6" t="s">
        <v>9</v>
      </c>
      <c r="B16" s="10"/>
      <c r="C16" s="10"/>
      <c r="D16" s="16" t="s">
        <v>2</v>
      </c>
      <c r="E16" s="10"/>
      <c r="F16" s="10"/>
      <c r="G16" s="16" t="s">
        <v>2</v>
      </c>
    </row>
    <row r="17" spans="1:7" ht="12.75">
      <c r="A17" s="9" t="s">
        <v>6</v>
      </c>
      <c r="B17" s="10">
        <v>8907</v>
      </c>
      <c r="C17" s="10">
        <v>9816</v>
      </c>
      <c r="D17" s="11">
        <f>(+B17-C17)/C17*100</f>
        <v>-9.26039119804401</v>
      </c>
      <c r="E17" s="10">
        <f>SUM(JANUARY!B17)+B17</f>
        <v>15518</v>
      </c>
      <c r="F17" s="10">
        <f>SUM(JANUARY!C17)+C17</f>
        <v>19412</v>
      </c>
      <c r="G17" s="11">
        <f>(+E17-F17)/F17*100</f>
        <v>-20.059756851432102</v>
      </c>
    </row>
    <row r="18" spans="1:7" ht="12.75">
      <c r="A18" s="9" t="s">
        <v>7</v>
      </c>
      <c r="B18" s="10">
        <v>53566</v>
      </c>
      <c r="C18" s="10">
        <v>58880</v>
      </c>
      <c r="D18" s="11">
        <f>(+B18-C18)/C18*100</f>
        <v>-9.025135869565219</v>
      </c>
      <c r="E18" s="10">
        <f>SUM(JANUARY!B18)+B18</f>
        <v>112258</v>
      </c>
      <c r="F18" s="10">
        <f>SUM(JANUARY!C18)+C18</f>
        <v>117307</v>
      </c>
      <c r="G18" s="11">
        <f>(+E18-F18)/F18*100</f>
        <v>-4.304090974963131</v>
      </c>
    </row>
    <row r="19" spans="1:7" ht="12.75">
      <c r="A19" s="9" t="s">
        <v>8</v>
      </c>
      <c r="B19" s="12">
        <f>SUM(B17:B18)</f>
        <v>62473</v>
      </c>
      <c r="C19" s="12">
        <f>SUM(C17:C18)</f>
        <v>68696</v>
      </c>
      <c r="D19" s="13">
        <f>(+B19-C19)/C19*100</f>
        <v>-9.058751601257715</v>
      </c>
      <c r="E19" s="12">
        <f>SUM(E17:E18)</f>
        <v>127776</v>
      </c>
      <c r="F19" s="12">
        <f>SUM(F17:F18)</f>
        <v>136719</v>
      </c>
      <c r="G19" s="13">
        <f>(+E19-F19)/F19*100</f>
        <v>-6.541153753318851</v>
      </c>
    </row>
    <row r="20" spans="1:7" ht="12.75">
      <c r="A20" s="17" t="s">
        <v>2</v>
      </c>
      <c r="B20" s="10"/>
      <c r="C20" s="10"/>
      <c r="D20" s="16" t="s">
        <v>2</v>
      </c>
      <c r="E20" s="10"/>
      <c r="F20" s="10"/>
      <c r="G20" s="16" t="s">
        <v>2</v>
      </c>
    </row>
    <row r="21" spans="1:7" ht="12.75">
      <c r="A21" s="14"/>
      <c r="B21" s="10"/>
      <c r="C21" s="10"/>
      <c r="D21" s="16" t="s">
        <v>2</v>
      </c>
      <c r="E21" s="10"/>
      <c r="F21" s="10"/>
      <c r="G21" s="16" t="s">
        <v>2</v>
      </c>
    </row>
    <row r="22" spans="1:7" ht="15.75" customHeight="1">
      <c r="A22" s="6" t="s">
        <v>10</v>
      </c>
      <c r="B22" s="10"/>
      <c r="C22" s="10"/>
      <c r="D22" s="16" t="s">
        <v>2</v>
      </c>
      <c r="E22" s="10"/>
      <c r="F22" s="10"/>
      <c r="G22" s="16" t="s">
        <v>2</v>
      </c>
    </row>
    <row r="23" spans="1:7" ht="12.75">
      <c r="A23" s="9" t="s">
        <v>6</v>
      </c>
      <c r="B23" s="10">
        <v>15570</v>
      </c>
      <c r="C23" s="10">
        <v>15509</v>
      </c>
      <c r="D23" s="11">
        <f>(+B23-C23)/C23*100</f>
        <v>0.39332000773744275</v>
      </c>
      <c r="E23" s="10">
        <f>SUM(JANUARY!B23)+B23</f>
        <v>28457</v>
      </c>
      <c r="F23" s="10">
        <f>SUM(JANUARY!C23)+C23</f>
        <v>27019</v>
      </c>
      <c r="G23" s="11">
        <f>(+E23-F23)/F23*100</f>
        <v>5.322180687664236</v>
      </c>
    </row>
    <row r="24" spans="1:7" ht="12.75">
      <c r="A24" s="9" t="s">
        <v>7</v>
      </c>
      <c r="B24" s="10">
        <v>150141</v>
      </c>
      <c r="C24" s="10">
        <v>160741</v>
      </c>
      <c r="D24" s="11">
        <f>(+B24-C24)/C24*100</f>
        <v>-6.594459409858095</v>
      </c>
      <c r="E24" s="10">
        <f>SUM(JANUARY!B24)+B24</f>
        <v>311585</v>
      </c>
      <c r="F24" s="10">
        <f>SUM(JANUARY!C24)+C24</f>
        <v>318126</v>
      </c>
      <c r="G24" s="11">
        <f>(+E24-F24)/F24*100</f>
        <v>-2.056103556452475</v>
      </c>
    </row>
    <row r="25" spans="1:7" ht="12.75">
      <c r="A25" s="9" t="s">
        <v>8</v>
      </c>
      <c r="B25" s="12">
        <f>SUM(B23:B24)</f>
        <v>165711</v>
      </c>
      <c r="C25" s="12">
        <f>SUM(C23:C24)</f>
        <v>176250</v>
      </c>
      <c r="D25" s="13">
        <f>(+B25-C25)/C25*100</f>
        <v>-5.979574468085106</v>
      </c>
      <c r="E25" s="12">
        <f>SUM(E23:E24)</f>
        <v>340042</v>
      </c>
      <c r="F25" s="12">
        <f>SUM(F23:F24)</f>
        <v>345145</v>
      </c>
      <c r="G25" s="13">
        <f>(+E25-F25)/F25*100</f>
        <v>-1.478509032435643</v>
      </c>
    </row>
    <row r="26" spans="1:7" ht="12.75">
      <c r="A26" s="14"/>
      <c r="B26" s="10"/>
      <c r="C26" s="10"/>
      <c r="D26" s="16" t="s">
        <v>2</v>
      </c>
      <c r="E26" s="10"/>
      <c r="F26" s="10"/>
      <c r="G26" s="16" t="s">
        <v>2</v>
      </c>
    </row>
    <row r="27" spans="1:7" ht="12.75">
      <c r="A27" s="14"/>
      <c r="B27" s="10"/>
      <c r="C27" s="10"/>
      <c r="D27" s="16" t="s">
        <v>2</v>
      </c>
      <c r="E27" s="10"/>
      <c r="F27" s="10"/>
      <c r="G27" s="16" t="s">
        <v>2</v>
      </c>
    </row>
    <row r="28" spans="1:7" ht="14.25" customHeight="1">
      <c r="A28" s="6" t="s">
        <v>11</v>
      </c>
      <c r="B28" s="10"/>
      <c r="C28" s="10"/>
      <c r="D28" s="16" t="s">
        <v>2</v>
      </c>
      <c r="E28" s="10"/>
      <c r="F28" s="10"/>
      <c r="G28" s="16" t="s">
        <v>2</v>
      </c>
    </row>
    <row r="29" spans="1:7" ht="12.75">
      <c r="A29" s="9" t="s">
        <v>6</v>
      </c>
      <c r="B29" s="10">
        <f>SUM(B11+B17+B23)</f>
        <v>104761</v>
      </c>
      <c r="C29" s="10">
        <f>SUM(C11+C17+C23)</f>
        <v>110934</v>
      </c>
      <c r="D29" s="11">
        <f>(+B29-C29)/C29*100</f>
        <v>-5.5645699244595885</v>
      </c>
      <c r="E29" s="10">
        <f>SUM(E11+E17+E23)</f>
        <v>190874</v>
      </c>
      <c r="F29" s="10">
        <f>SUM(F11+F17+F23)</f>
        <v>200348</v>
      </c>
      <c r="G29" s="11">
        <f>(+E29-F29)/F29*100</f>
        <v>-4.728771936829916</v>
      </c>
    </row>
    <row r="30" spans="1:7" ht="12.75">
      <c r="A30" s="9" t="s">
        <v>7</v>
      </c>
      <c r="B30" s="10">
        <f>SUM(B12+B18+B24)</f>
        <v>428485</v>
      </c>
      <c r="C30" s="10">
        <f>SUM(C12+C18+C24)</f>
        <v>418190</v>
      </c>
      <c r="D30" s="11">
        <f>(+B30-C30)/C30*100</f>
        <v>2.461799660441426</v>
      </c>
      <c r="E30" s="10">
        <f>SUM(E12+E18+E24)</f>
        <v>880514</v>
      </c>
      <c r="F30" s="10">
        <f>SUM(F12+F18+F24)</f>
        <v>857484</v>
      </c>
      <c r="G30" s="11">
        <f>(+E30-F30)/F30*100</f>
        <v>2.6857643991024904</v>
      </c>
    </row>
    <row r="31" spans="1:7" ht="12.75">
      <c r="A31" s="18" t="s">
        <v>8</v>
      </c>
      <c r="B31" s="19">
        <f>SUM(B29:B30)</f>
        <v>533246</v>
      </c>
      <c r="C31" s="19">
        <f>SUM(C29:C30)</f>
        <v>529124</v>
      </c>
      <c r="D31" s="20">
        <f>(+B31-C31)/C31*100</f>
        <v>0.7790234425200898</v>
      </c>
      <c r="E31" s="19">
        <f>SUM(E29:E30)</f>
        <v>1071388</v>
      </c>
      <c r="F31" s="19">
        <f>SUM(F29:F30)</f>
        <v>1057832</v>
      </c>
      <c r="G31" s="21">
        <f>(+E31-F31)/F31*100</f>
        <v>1.2814889320799523</v>
      </c>
    </row>
    <row r="32" spans="1:7" ht="12.75">
      <c r="A32" s="14"/>
      <c r="B32" s="22"/>
      <c r="C32" s="22"/>
      <c r="D32" s="16" t="s">
        <v>2</v>
      </c>
      <c r="E32" s="10"/>
      <c r="F32" s="10"/>
      <c r="G32" s="22"/>
    </row>
    <row r="33" spans="1:7" ht="14.25">
      <c r="A33" s="23"/>
      <c r="B33" s="23"/>
      <c r="C33" s="23"/>
      <c r="D33" s="23"/>
      <c r="E33" s="23"/>
      <c r="F33" s="23"/>
      <c r="G33" s="23"/>
    </row>
    <row r="34" spans="1:7" ht="12.75">
      <c r="A34" s="145" t="s">
        <v>65</v>
      </c>
      <c r="B34" s="22"/>
      <c r="C34" s="22"/>
      <c r="D34" s="22"/>
      <c r="E34" s="22"/>
      <c r="F34" s="22"/>
      <c r="G34" s="22"/>
    </row>
    <row r="35" spans="1:7" ht="12.75">
      <c r="A35" s="145" t="s">
        <v>62</v>
      </c>
      <c r="B35" s="22"/>
      <c r="C35" s="22"/>
      <c r="D35" s="22"/>
      <c r="E35" s="22"/>
      <c r="F35" s="22"/>
      <c r="G35" s="22"/>
    </row>
    <row r="36" spans="1:7" ht="12.75">
      <c r="A36" s="145" t="s">
        <v>63</v>
      </c>
      <c r="B36" s="22"/>
      <c r="C36" s="22"/>
      <c r="D36" s="22"/>
      <c r="E36" s="22"/>
      <c r="F36" s="22"/>
      <c r="G36" s="22"/>
    </row>
    <row r="37" spans="1:7" ht="12.75">
      <c r="A37" s="145" t="s">
        <v>64</v>
      </c>
      <c r="B37" s="22"/>
      <c r="C37" s="22"/>
      <c r="D37" s="22"/>
      <c r="E37" s="22"/>
      <c r="F37" s="22"/>
      <c r="G37" s="22"/>
    </row>
    <row r="38" spans="1:7" ht="18" customHeight="1">
      <c r="A38" s="22"/>
      <c r="B38" s="22"/>
      <c r="C38" s="22"/>
      <c r="D38" s="22"/>
      <c r="E38" s="22"/>
      <c r="F38" s="22"/>
      <c r="G38" s="22"/>
    </row>
    <row r="39" spans="1:7" ht="18" customHeight="1">
      <c r="A39" s="24"/>
      <c r="B39" s="24"/>
      <c r="C39" s="24"/>
      <c r="D39" s="24"/>
      <c r="E39" s="24"/>
      <c r="F39" s="24"/>
      <c r="G39" s="24"/>
    </row>
    <row r="40" spans="1:7" ht="18" customHeight="1">
      <c r="A40" s="24"/>
      <c r="B40" s="24"/>
      <c r="C40" s="24"/>
      <c r="D40" s="24"/>
      <c r="E40" s="24"/>
      <c r="F40" s="24"/>
      <c r="G40" s="24"/>
    </row>
    <row r="41" spans="1:7" s="25" customFormat="1" ht="18" customHeight="1">
      <c r="A41" s="26"/>
      <c r="B41" s="39"/>
      <c r="C41" s="39"/>
      <c r="D41" s="39"/>
      <c r="E41" s="39"/>
      <c r="F41" s="24"/>
      <c r="G41" s="24"/>
    </row>
    <row r="42" spans="1:7" ht="18" customHeight="1">
      <c r="A42" s="24"/>
      <c r="B42" s="24"/>
      <c r="C42" s="24"/>
      <c r="D42" s="24"/>
      <c r="E42" s="24"/>
      <c r="F42" s="24"/>
      <c r="G42" s="24"/>
    </row>
    <row r="43" ht="18" customHeight="1"/>
    <row r="44" ht="18" customHeight="1"/>
    <row r="45" ht="18" customHeight="1"/>
    <row r="46" ht="18" customHeight="1"/>
    <row r="47" ht="18" customHeight="1"/>
    <row r="48" ht="13.5" customHeight="1">
      <c r="A48" t="s">
        <v>61</v>
      </c>
    </row>
    <row r="49" ht="10.5" customHeight="1"/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111</v>
      </c>
      <c r="B52" s="28"/>
      <c r="C52" s="28"/>
      <c r="D52" s="27"/>
      <c r="E52" s="27"/>
      <c r="F52" s="27"/>
      <c r="G52" s="27"/>
    </row>
    <row r="53" spans="1:7" ht="12.75">
      <c r="A53" s="39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6"/>
      <c r="G54" s="17"/>
    </row>
    <row r="55" spans="1:7" ht="12.75">
      <c r="A55" s="14" t="s">
        <v>16</v>
      </c>
      <c r="B55" s="29" t="s">
        <v>110</v>
      </c>
      <c r="C55" s="29" t="s">
        <v>72</v>
      </c>
      <c r="D55" s="9" t="s">
        <v>47</v>
      </c>
      <c r="E55" s="38" t="s">
        <v>109</v>
      </c>
      <c r="F55" s="38" t="s">
        <v>71</v>
      </c>
      <c r="G55" s="9" t="s">
        <v>47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80284</v>
      </c>
      <c r="C57" s="12">
        <f>C58+C59</f>
        <v>85609</v>
      </c>
      <c r="D57" s="33">
        <f>(+B57-C57)/C57*100</f>
        <v>-6.220140405798456</v>
      </c>
      <c r="E57" s="12">
        <f>E58+E59</f>
        <v>146899</v>
      </c>
      <c r="F57" s="12">
        <f>SUM(F58+F59)</f>
        <v>153917</v>
      </c>
      <c r="G57" s="33">
        <f>(+E57-F57)/F57*100</f>
        <v>-4.55960030405998</v>
      </c>
    </row>
    <row r="58" spans="1:7" ht="12.75">
      <c r="A58" s="14" t="s">
        <v>18</v>
      </c>
      <c r="B58" s="30">
        <v>80284</v>
      </c>
      <c r="C58" s="30">
        <v>85609</v>
      </c>
      <c r="D58" s="11">
        <f>(+B58-C58)/C58*100</f>
        <v>-6.220140405798456</v>
      </c>
      <c r="E58" s="10">
        <f>SUM(JANUARY!B58)+B58</f>
        <v>146899</v>
      </c>
      <c r="F58" s="10">
        <f>SUM(JANUARY!C58)+C58</f>
        <v>153917</v>
      </c>
      <c r="G58" s="11">
        <f>(+E58-F58)/F58*100</f>
        <v>-4.55960030405998</v>
      </c>
    </row>
    <row r="59" spans="1:7" ht="12.75">
      <c r="A59" s="14" t="s">
        <v>19</v>
      </c>
      <c r="B59" s="31">
        <v>0</v>
      </c>
      <c r="C59" s="31">
        <v>0</v>
      </c>
      <c r="D59" s="11">
        <v>0</v>
      </c>
      <c r="E59" s="10">
        <f>SUM(JANUARY!B59)+B59</f>
        <v>0</v>
      </c>
      <c r="F59" s="10">
        <f>SUM(JANUARY!C59)+C59</f>
        <v>0</v>
      </c>
      <c r="G59" s="11">
        <v>0</v>
      </c>
    </row>
    <row r="60" spans="1:7" ht="12.75">
      <c r="A60" s="14"/>
      <c r="B60" s="32"/>
      <c r="C60" s="32"/>
      <c r="D60" s="32"/>
      <c r="E60" s="32"/>
      <c r="F60" s="9"/>
      <c r="G60" s="32"/>
    </row>
    <row r="61" spans="1:7" ht="12.75">
      <c r="A61" s="17" t="s">
        <v>9</v>
      </c>
      <c r="B61" s="12">
        <f>B62+B63</f>
        <v>8907</v>
      </c>
      <c r="C61" s="12">
        <f>C62+C63</f>
        <v>9816</v>
      </c>
      <c r="D61" s="33">
        <f>(+B61-C61)/C61*100</f>
        <v>-9.26039119804401</v>
      </c>
      <c r="E61" s="12">
        <f>E62+E63</f>
        <v>15518</v>
      </c>
      <c r="F61" s="12">
        <f>F62+F63</f>
        <v>19412</v>
      </c>
      <c r="G61" s="33">
        <f>(+E61-F61)/F61*100</f>
        <v>-20.059756851432102</v>
      </c>
    </row>
    <row r="62" spans="1:7" ht="12.75">
      <c r="A62" s="34" t="s">
        <v>20</v>
      </c>
      <c r="B62" s="10">
        <v>8907</v>
      </c>
      <c r="C62" s="10">
        <v>9816</v>
      </c>
      <c r="D62" s="11">
        <f>(+B62-C62)/C62*100</f>
        <v>-9.26039119804401</v>
      </c>
      <c r="E62" s="10">
        <f>SUM(JANUARY!B62)+B62</f>
        <v>15518</v>
      </c>
      <c r="F62" s="10">
        <f>SUM(JANUARY!C62)+C62</f>
        <v>19412</v>
      </c>
      <c r="G62" s="11">
        <f>(+E62-F62)/F62*100</f>
        <v>-20.059756851432102</v>
      </c>
    </row>
    <row r="63" spans="1:7" ht="12.75">
      <c r="A63" s="34" t="s">
        <v>21</v>
      </c>
      <c r="B63" s="31">
        <v>0</v>
      </c>
      <c r="C63" s="31">
        <v>0</v>
      </c>
      <c r="D63" s="11">
        <v>0</v>
      </c>
      <c r="E63" s="10">
        <f>SUM(JANUARY!B63)+B63</f>
        <v>0</v>
      </c>
      <c r="F63" s="10">
        <f>SUM(JANUARY!C63)+C63</f>
        <v>0</v>
      </c>
      <c r="G63" s="11">
        <v>0</v>
      </c>
    </row>
    <row r="64" spans="1:7" ht="12.75">
      <c r="A64" s="14"/>
      <c r="B64" s="32"/>
      <c r="C64" s="32"/>
      <c r="D64" s="32"/>
      <c r="E64" s="32"/>
      <c r="F64" s="9"/>
      <c r="G64" s="32"/>
    </row>
    <row r="65" spans="1:7" ht="12.75">
      <c r="A65" s="41" t="s">
        <v>10</v>
      </c>
      <c r="B65" s="35">
        <f>B67+B73+B78+B82+B83+B84+B86+B91+B92+B93+B94</f>
        <v>15570</v>
      </c>
      <c r="C65" s="35">
        <f>C67+C73+C78+C82+C83+C84+C86+C91+C92+C93+C94</f>
        <v>15509</v>
      </c>
      <c r="D65" s="33">
        <f>(+B65-C65)/C65*100</f>
        <v>0.39332000773744275</v>
      </c>
      <c r="E65" s="35">
        <f>E67+E73+E78+E82+E83+E84+E86+E91+E92+E93+E94</f>
        <v>28457</v>
      </c>
      <c r="F65" s="35">
        <f>F67+F73+F78+F82+F83+F84+F86+F91+F92+F93+F94</f>
        <v>27019</v>
      </c>
      <c r="G65" s="33">
        <f>(+E65-F65)/F65*100</f>
        <v>5.322180687664236</v>
      </c>
    </row>
    <row r="66" spans="1:7" ht="12.75">
      <c r="A66" s="14"/>
      <c r="B66" s="35"/>
      <c r="C66" s="35"/>
      <c r="D66" s="35"/>
      <c r="E66" s="35"/>
      <c r="F66" s="35"/>
      <c r="G66" s="35"/>
    </row>
    <row r="67" spans="1:7" ht="12.75">
      <c r="A67" s="17" t="s">
        <v>23</v>
      </c>
      <c r="B67" s="36">
        <f>SUM(B68:B71)</f>
        <v>5305</v>
      </c>
      <c r="C67" s="36">
        <f>SUM(C68:C71)</f>
        <v>4962</v>
      </c>
      <c r="D67" s="33">
        <f>(+B67-C67)/C67*100</f>
        <v>6.9125352680370815</v>
      </c>
      <c r="E67" s="36">
        <f>SUM(E68:E71)</f>
        <v>9082</v>
      </c>
      <c r="F67" s="36">
        <f>SUM(F68:F71)</f>
        <v>8456</v>
      </c>
      <c r="G67" s="33">
        <f>(+E67-F67)/F67*100</f>
        <v>7.40302743614002</v>
      </c>
    </row>
    <row r="68" spans="1:7" ht="12.75">
      <c r="A68" s="34" t="s">
        <v>24</v>
      </c>
      <c r="B68" s="10">
        <v>4268</v>
      </c>
      <c r="C68" s="10">
        <v>3920</v>
      </c>
      <c r="D68" s="11">
        <f>(+B68-C68)/C68*100</f>
        <v>8.877551020408163</v>
      </c>
      <c r="E68" s="10">
        <f>SUM(JANUARY!B68)+B68</f>
        <v>7248</v>
      </c>
      <c r="F68" s="10">
        <f>SUM(JANUARY!C68)+C68</f>
        <v>6520</v>
      </c>
      <c r="G68" s="11">
        <f>(+E68-F68)/F68*100</f>
        <v>11.16564417177914</v>
      </c>
    </row>
    <row r="69" spans="1:7" ht="12.75">
      <c r="A69" s="34" t="s">
        <v>25</v>
      </c>
      <c r="B69" s="10">
        <v>1013</v>
      </c>
      <c r="C69" s="10">
        <v>1005</v>
      </c>
      <c r="D69" s="11">
        <f>(+B69-C69)/C69*100</f>
        <v>0.7960199004975124</v>
      </c>
      <c r="E69" s="10">
        <f>SUM(JANUARY!B69)+B69</f>
        <v>1755</v>
      </c>
      <c r="F69" s="10">
        <f>SUM(JANUARY!C69)+C69</f>
        <v>1838</v>
      </c>
      <c r="G69" s="11">
        <f>(+E69-F69)/F69*100</f>
        <v>-4.515778019586507</v>
      </c>
    </row>
    <row r="70" spans="1:7" ht="12.75">
      <c r="A70" s="34" t="s">
        <v>66</v>
      </c>
      <c r="B70" s="10">
        <v>17</v>
      </c>
      <c r="C70" s="10">
        <v>21</v>
      </c>
      <c r="D70" s="11">
        <f>(+B70-C70)/C70*100</f>
        <v>-19.047619047619047</v>
      </c>
      <c r="E70" s="10">
        <f>SUM(JANUARY!B70)+B70</f>
        <v>31</v>
      </c>
      <c r="F70" s="10">
        <f>SUM(JANUARY!C70)+C70</f>
        <v>60</v>
      </c>
      <c r="G70" s="11">
        <f>(+E70-F70)/F70*100</f>
        <v>-48.333333333333336</v>
      </c>
    </row>
    <row r="71" spans="1:7" ht="12.75">
      <c r="A71" s="34" t="s">
        <v>26</v>
      </c>
      <c r="B71" s="10">
        <v>7</v>
      </c>
      <c r="C71" s="10">
        <v>16</v>
      </c>
      <c r="D71" s="11">
        <f>(+B71-C71)/C71*100</f>
        <v>-56.25</v>
      </c>
      <c r="E71" s="10">
        <f>SUM(JANUARY!B71)+B71</f>
        <v>48</v>
      </c>
      <c r="F71" s="10">
        <f>SUM(JANUARY!C71)+C71</f>
        <v>38</v>
      </c>
      <c r="G71" s="11">
        <f>(+E71-F71)/F71*100</f>
        <v>26.31578947368421</v>
      </c>
    </row>
    <row r="72" spans="1:7" ht="12.75">
      <c r="A72" s="34"/>
      <c r="B72" s="10"/>
      <c r="C72" s="10"/>
      <c r="D72" s="10"/>
      <c r="E72" s="10"/>
      <c r="F72" s="10"/>
      <c r="G72" s="10"/>
    </row>
    <row r="73" spans="1:7" ht="12.75">
      <c r="A73" s="17" t="s">
        <v>27</v>
      </c>
      <c r="B73" s="12">
        <f>SUM(B74:B76)</f>
        <v>617</v>
      </c>
      <c r="C73" s="12">
        <f>SUM(C74:C76)</f>
        <v>674</v>
      </c>
      <c r="D73" s="33">
        <f>(+B73-C73)/C73*100</f>
        <v>-8.456973293768547</v>
      </c>
      <c r="E73" s="12">
        <f>SUM(E74:E76)</f>
        <v>1129</v>
      </c>
      <c r="F73" s="12">
        <f>SUM(F74:F76)</f>
        <v>1216</v>
      </c>
      <c r="G73" s="33">
        <f>(+E73-F73)/F73*100</f>
        <v>-7.154605263157894</v>
      </c>
    </row>
    <row r="74" spans="1:7" ht="12.75">
      <c r="A74" s="34" t="s">
        <v>28</v>
      </c>
      <c r="B74" s="10">
        <v>267</v>
      </c>
      <c r="C74" s="10">
        <v>295</v>
      </c>
      <c r="D74" s="11">
        <f>(+B74-C74)/C74*100</f>
        <v>-9.491525423728813</v>
      </c>
      <c r="E74" s="10">
        <f>SUM(JANUARY!B74)+B74</f>
        <v>427</v>
      </c>
      <c r="F74" s="10">
        <f>SUM(JANUARY!C74)+C74</f>
        <v>478</v>
      </c>
      <c r="G74" s="11">
        <f>(+E74-F74)/F74*100</f>
        <v>-10.669456066945607</v>
      </c>
    </row>
    <row r="75" spans="1:7" ht="12.75">
      <c r="A75" s="34" t="s">
        <v>29</v>
      </c>
      <c r="B75" s="10">
        <v>76</v>
      </c>
      <c r="C75" s="10">
        <v>296</v>
      </c>
      <c r="D75" s="11">
        <f>(+B75-C75)/C75*100</f>
        <v>-74.32432432432432</v>
      </c>
      <c r="E75" s="10">
        <f>SUM(JANUARY!B75)+B75</f>
        <v>158</v>
      </c>
      <c r="F75" s="10">
        <f>SUM(JANUARY!C75)+C75</f>
        <v>562</v>
      </c>
      <c r="G75" s="11">
        <f>(+E75-F75)/F75*100</f>
        <v>-71.88612099644128</v>
      </c>
    </row>
    <row r="76" spans="1:7" ht="12.75">
      <c r="A76" s="34" t="s">
        <v>30</v>
      </c>
      <c r="B76" s="10">
        <v>274</v>
      </c>
      <c r="C76" s="10">
        <v>83</v>
      </c>
      <c r="D76" s="11">
        <f>(+B76-C76)/C76*100</f>
        <v>230.12048192771087</v>
      </c>
      <c r="E76" s="10">
        <f>SUM(JANUARY!B76)+B76</f>
        <v>544</v>
      </c>
      <c r="F76" s="10">
        <f>SUM(JANUARY!C76)+C76</f>
        <v>176</v>
      </c>
      <c r="G76" s="11">
        <f>(+E76-F76)/F76*100</f>
        <v>209.0909090909091</v>
      </c>
    </row>
    <row r="77" spans="1:7" ht="12.75">
      <c r="A77" s="34"/>
      <c r="B77" s="10"/>
      <c r="C77" s="10"/>
      <c r="D77" s="10"/>
      <c r="E77" s="10"/>
      <c r="F77" s="10"/>
      <c r="G77" s="10"/>
    </row>
    <row r="78" spans="1:7" ht="12.75">
      <c r="A78" s="17" t="s">
        <v>31</v>
      </c>
      <c r="B78" s="12">
        <f>SUM(B79:B80)</f>
        <v>497</v>
      </c>
      <c r="C78" s="12">
        <f>SUM(C79:C80)</f>
        <v>741</v>
      </c>
      <c r="D78" s="33">
        <f>(+B78-C78)/C78*100</f>
        <v>-32.928475033738195</v>
      </c>
      <c r="E78" s="12">
        <f>SUM(E79:E80)</f>
        <v>1062</v>
      </c>
      <c r="F78" s="12">
        <f>SUM(F79:F80)</f>
        <v>1432</v>
      </c>
      <c r="G78" s="33">
        <f>(+E78-F78)/F78*100</f>
        <v>-25.837988826815643</v>
      </c>
    </row>
    <row r="79" spans="1:7" ht="12.75">
      <c r="A79" s="34" t="s">
        <v>32</v>
      </c>
      <c r="B79" s="10">
        <v>229</v>
      </c>
      <c r="C79" s="10">
        <v>387</v>
      </c>
      <c r="D79" s="11">
        <f>(+B79-C79)/C79*100</f>
        <v>-40.82687338501292</v>
      </c>
      <c r="E79" s="10">
        <f>SUM(JANUARY!B79)+B79</f>
        <v>529</v>
      </c>
      <c r="F79" s="10">
        <f>SUM(JANUARY!C79)+C79</f>
        <v>825</v>
      </c>
      <c r="G79" s="11">
        <f>(+E79-F79)/F79*100</f>
        <v>-35.878787878787875</v>
      </c>
    </row>
    <row r="80" spans="1:7" ht="12.75">
      <c r="A80" s="34" t="s">
        <v>33</v>
      </c>
      <c r="B80" s="10">
        <v>268</v>
      </c>
      <c r="C80" s="10">
        <v>354</v>
      </c>
      <c r="D80" s="11">
        <f>(+B80-C80)/C80*100</f>
        <v>-24.293785310734464</v>
      </c>
      <c r="E80" s="10">
        <f>SUM(JANUARY!B80)+B80</f>
        <v>533</v>
      </c>
      <c r="F80" s="10">
        <f>SUM(JANUARY!C80)+C80</f>
        <v>607</v>
      </c>
      <c r="G80" s="11">
        <f>(+E80-F80)/F80*100</f>
        <v>-12.191103789126853</v>
      </c>
    </row>
    <row r="81" spans="1:7" ht="12.75">
      <c r="A81" s="34"/>
      <c r="B81" s="10"/>
      <c r="C81" s="10"/>
      <c r="D81" s="10"/>
      <c r="E81" s="10"/>
      <c r="F81" s="10"/>
      <c r="G81" s="10"/>
    </row>
    <row r="82" spans="1:7" ht="12.75">
      <c r="A82" s="17" t="s">
        <v>34</v>
      </c>
      <c r="B82" s="12">
        <v>1092</v>
      </c>
      <c r="C82" s="12">
        <v>832</v>
      </c>
      <c r="D82" s="33">
        <f>(+B82-C82)/C82*100</f>
        <v>31.25</v>
      </c>
      <c r="E82" s="142">
        <f>SUM(JANUARY!B82)+B82</f>
        <v>1971</v>
      </c>
      <c r="F82" s="142">
        <f>SUM(JANUARY!C82)+C82</f>
        <v>1506</v>
      </c>
      <c r="G82" s="33">
        <f>(+E82-F82)/F82*100</f>
        <v>30.87649402390438</v>
      </c>
    </row>
    <row r="83" spans="1:7" ht="12.75">
      <c r="A83" s="17" t="s">
        <v>35</v>
      </c>
      <c r="B83" s="12">
        <v>305</v>
      </c>
      <c r="C83" s="12">
        <v>198</v>
      </c>
      <c r="D83" s="33">
        <f>(+B83-C83)/C83*100</f>
        <v>54.04040404040404</v>
      </c>
      <c r="E83" s="142">
        <f>SUM(JANUARY!B83)+B83</f>
        <v>627</v>
      </c>
      <c r="F83" s="142">
        <f>SUM(JANUARY!C83)+C83</f>
        <v>534</v>
      </c>
      <c r="G83" s="33">
        <f>(+E83-F83)/F83*100</f>
        <v>17.415730337078653</v>
      </c>
    </row>
    <row r="84" spans="1:7" ht="12.75">
      <c r="A84" s="17" t="s">
        <v>36</v>
      </c>
      <c r="B84" s="12">
        <v>51</v>
      </c>
      <c r="C84" s="12">
        <v>99</v>
      </c>
      <c r="D84" s="33">
        <f>(+B84-C84)/C84*100</f>
        <v>-48.484848484848484</v>
      </c>
      <c r="E84" s="142">
        <f>SUM(JANUARY!B84)+B84</f>
        <v>126</v>
      </c>
      <c r="F84" s="142">
        <f>SUM(JANUARY!C84)+C84</f>
        <v>159</v>
      </c>
      <c r="G84" s="33">
        <f>(+E84-F84)/F84*100</f>
        <v>-20.754716981132077</v>
      </c>
    </row>
    <row r="85" spans="1:7" ht="12.75">
      <c r="A85" s="17"/>
      <c r="B85" s="12"/>
      <c r="C85" s="12"/>
      <c r="D85" s="12"/>
      <c r="E85" s="12"/>
      <c r="F85" s="12"/>
      <c r="G85" s="12"/>
    </row>
    <row r="86" spans="1:7" ht="12.75">
      <c r="A86" s="17" t="s">
        <v>37</v>
      </c>
      <c r="B86" s="12">
        <f>SUM(B87:B89)</f>
        <v>2717</v>
      </c>
      <c r="C86" s="12">
        <f>SUM(C87:C89)</f>
        <v>2947</v>
      </c>
      <c r="D86" s="33">
        <f>(+B86-C86)/C86*100</f>
        <v>-7.804546996946046</v>
      </c>
      <c r="E86" s="12">
        <f>SUM(E87:E89)</f>
        <v>4937</v>
      </c>
      <c r="F86" s="12">
        <f>SUM(F87:F89)</f>
        <v>5008</v>
      </c>
      <c r="G86" s="33">
        <f>(+E86-F86)/F86*100</f>
        <v>-1.4177316293929714</v>
      </c>
    </row>
    <row r="87" spans="1:7" ht="12.75">
      <c r="A87" s="34" t="s">
        <v>38</v>
      </c>
      <c r="B87" s="10">
        <v>354</v>
      </c>
      <c r="C87" s="10">
        <v>541</v>
      </c>
      <c r="D87" s="11">
        <f>(+B87-C87)/C87*100</f>
        <v>-34.56561922365989</v>
      </c>
      <c r="E87" s="10">
        <f>SUM(JANUARY!B87)+B87</f>
        <v>629</v>
      </c>
      <c r="F87" s="10">
        <f>SUM(JANUARY!C87)+C87</f>
        <v>897</v>
      </c>
      <c r="G87" s="11">
        <f>(+E87-F87)/F87*100</f>
        <v>-29.87736900780379</v>
      </c>
    </row>
    <row r="88" spans="1:7" ht="12.75">
      <c r="A88" s="34" t="s">
        <v>39</v>
      </c>
      <c r="B88" s="10">
        <v>2283</v>
      </c>
      <c r="C88" s="10">
        <v>2317</v>
      </c>
      <c r="D88" s="11">
        <f>(+B88-C88)/C88*100</f>
        <v>-1.46741476046612</v>
      </c>
      <c r="E88" s="10">
        <f>SUM(JANUARY!B88)+B88</f>
        <v>4161</v>
      </c>
      <c r="F88" s="10">
        <f>SUM(JANUARY!C88)+C88</f>
        <v>3896</v>
      </c>
      <c r="G88" s="11">
        <f>(+E88-F88)/F88*100</f>
        <v>6.801848049281315</v>
      </c>
    </row>
    <row r="89" spans="1:7" ht="12.75">
      <c r="A89" s="34" t="s">
        <v>40</v>
      </c>
      <c r="B89" s="10">
        <v>80</v>
      </c>
      <c r="C89" s="10">
        <v>89</v>
      </c>
      <c r="D89" s="11">
        <f>(+B89-C89)/C89*100</f>
        <v>-10.112359550561797</v>
      </c>
      <c r="E89" s="10">
        <f>SUM(JANUARY!B89)+B89</f>
        <v>147</v>
      </c>
      <c r="F89" s="10">
        <f>SUM(JANUARY!C89)+C89</f>
        <v>215</v>
      </c>
      <c r="G89" s="11">
        <f>(+E89-F89)/F89*100</f>
        <v>-31.627906976744185</v>
      </c>
    </row>
    <row r="90" spans="1:7" ht="12.75">
      <c r="A90" s="34"/>
      <c r="B90" s="10"/>
      <c r="C90" s="10"/>
      <c r="D90" s="10"/>
      <c r="E90" s="10"/>
      <c r="F90" s="10"/>
      <c r="G90" s="10"/>
    </row>
    <row r="91" spans="1:7" ht="12.75">
      <c r="A91" s="17" t="s">
        <v>41</v>
      </c>
      <c r="B91" s="12">
        <v>3630</v>
      </c>
      <c r="C91" s="12">
        <v>3196</v>
      </c>
      <c r="D91" s="33">
        <f>(+B91-C91)/C91*100</f>
        <v>13.57947434292866</v>
      </c>
      <c r="E91" s="142">
        <f>SUM(JANUARY!B91)+B91</f>
        <v>6770</v>
      </c>
      <c r="F91" s="142">
        <f>SUM(JANUARY!C91)+C91</f>
        <v>5294</v>
      </c>
      <c r="G91" s="33">
        <f>(+E91-F91)/F91*100</f>
        <v>27.880619569323763</v>
      </c>
    </row>
    <row r="92" spans="1:7" ht="12.75">
      <c r="A92" s="17" t="s">
        <v>42</v>
      </c>
      <c r="B92" s="12">
        <v>9</v>
      </c>
      <c r="C92" s="12">
        <v>12</v>
      </c>
      <c r="D92" s="33">
        <f>(+B92-C92)/C92*100</f>
        <v>-25</v>
      </c>
      <c r="E92" s="142">
        <f>SUM(JANUARY!B92)+B92</f>
        <v>28</v>
      </c>
      <c r="F92" s="142">
        <f>SUM(JANUARY!C92)+C92</f>
        <v>41</v>
      </c>
      <c r="G92" s="33">
        <f>(+E92-F92)/F92*100</f>
        <v>-31.70731707317073</v>
      </c>
    </row>
    <row r="93" spans="1:7" ht="12.75">
      <c r="A93" s="17" t="s">
        <v>43</v>
      </c>
      <c r="B93" s="12">
        <v>74</v>
      </c>
      <c r="C93" s="12">
        <v>77</v>
      </c>
      <c r="D93" s="33">
        <f>(+B93-C93)/C93*100</f>
        <v>-3.896103896103896</v>
      </c>
      <c r="E93" s="142">
        <f>SUM(JANUARY!B93)+B93</f>
        <v>138</v>
      </c>
      <c r="F93" s="142">
        <f>SUM(JANUARY!C93)+C93</f>
        <v>173</v>
      </c>
      <c r="G93" s="33">
        <f>(+E93-F93)/F93*100</f>
        <v>-20.23121387283237</v>
      </c>
    </row>
    <row r="94" spans="1:7" ht="12.75">
      <c r="A94" s="17" t="s">
        <v>44</v>
      </c>
      <c r="B94" s="12">
        <v>1273</v>
      </c>
      <c r="C94" s="12">
        <v>1771</v>
      </c>
      <c r="D94" s="33">
        <f>(+B94-C94)/C94*100</f>
        <v>-28.11970638057595</v>
      </c>
      <c r="E94" s="142">
        <f>SUM(JANUARY!B94)+B94</f>
        <v>2587</v>
      </c>
      <c r="F94" s="142">
        <f>SUM(JANUARY!C94)+C94</f>
        <v>3200</v>
      </c>
      <c r="G94" s="33">
        <f>(+E94-F94)/F94*100</f>
        <v>-19.15625</v>
      </c>
    </row>
    <row r="95" spans="1:7" ht="12.75">
      <c r="A95" s="14"/>
      <c r="B95" s="10"/>
      <c r="C95" s="10"/>
      <c r="D95" s="10"/>
      <c r="E95" s="10"/>
      <c r="F95" s="10"/>
      <c r="G95" s="10"/>
    </row>
    <row r="96" spans="1:7" ht="12.75">
      <c r="A96" s="17" t="s">
        <v>45</v>
      </c>
      <c r="B96" s="12">
        <f>SUM(B57+B61+B65)</f>
        <v>104761</v>
      </c>
      <c r="C96" s="12">
        <f>SUM(C57+C61+C65)</f>
        <v>110934</v>
      </c>
      <c r="D96" s="13">
        <f>(+B96-C96)/C96*100</f>
        <v>-5.5645699244595885</v>
      </c>
      <c r="E96" s="12">
        <f>SUM(E57+E61+E65)</f>
        <v>190874</v>
      </c>
      <c r="F96" s="12">
        <f>SUM(F57+F61+F65)</f>
        <v>200348</v>
      </c>
      <c r="G96" s="13">
        <f>(+E96-F96)/F96*100</f>
        <v>-4.728771936829916</v>
      </c>
    </row>
    <row r="97" spans="1:7" ht="12.75">
      <c r="A97" s="165" t="s">
        <v>98</v>
      </c>
      <c r="B97" s="165"/>
      <c r="C97" s="165"/>
      <c r="D97" s="165"/>
      <c r="E97" s="165"/>
      <c r="F97" s="165"/>
      <c r="G97" s="165"/>
    </row>
    <row r="98" spans="1:7" ht="12">
      <c r="A98" s="164"/>
      <c r="B98" s="164"/>
      <c r="C98" s="164"/>
      <c r="D98" s="164"/>
      <c r="E98" s="164"/>
      <c r="F98" s="164"/>
      <c r="G98" s="164"/>
    </row>
    <row r="99" spans="1:7" ht="12">
      <c r="A99" s="164"/>
      <c r="B99" s="164"/>
      <c r="C99" s="164"/>
      <c r="D99" s="164"/>
      <c r="E99" s="164"/>
      <c r="F99" s="164"/>
      <c r="G99" s="164"/>
    </row>
  </sheetData>
  <sheetProtection/>
  <mergeCells count="5">
    <mergeCell ref="A99:G99"/>
    <mergeCell ref="A98:G98"/>
    <mergeCell ref="A97:G97"/>
    <mergeCell ref="A6:G6"/>
    <mergeCell ref="A7:G7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B14" sqref="B14"/>
    </sheetView>
  </sheetViews>
  <sheetFormatPr defaultColWidth="9.625" defaultRowHeight="12.75"/>
  <cols>
    <col min="1" max="1" width="18.75390625" style="0" customWidth="1"/>
    <col min="2" max="2" width="12.875" style="0" customWidth="1"/>
    <col min="3" max="3" width="12.25390625" style="0" customWidth="1"/>
    <col min="4" max="4" width="7.625" style="0" customWidth="1"/>
    <col min="5" max="5" width="11.625" style="0" customWidth="1"/>
    <col min="6" max="6" width="11.875" style="0" customWidth="1"/>
    <col min="7" max="7" width="7.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116</v>
      </c>
      <c r="B3" s="3"/>
      <c r="C3" s="42"/>
      <c r="D3" s="3"/>
      <c r="E3" s="3"/>
      <c r="F3" s="3"/>
      <c r="G3" s="3"/>
    </row>
    <row r="4" spans="1:7" ht="15.75">
      <c r="A4" s="39"/>
      <c r="B4" s="1"/>
      <c r="C4" s="2"/>
      <c r="D4" s="1"/>
      <c r="E4" s="1"/>
      <c r="F4" s="1"/>
      <c r="G4" s="1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6" customHeight="1">
      <c r="A6" s="22"/>
      <c r="B6" s="22"/>
      <c r="C6" s="34"/>
      <c r="D6" s="43"/>
      <c r="E6" s="43"/>
      <c r="F6" s="34"/>
      <c r="G6" s="22"/>
    </row>
    <row r="7" spans="1:7" ht="6.75" customHeight="1">
      <c r="A7" s="22"/>
      <c r="B7" s="22"/>
      <c r="C7" s="22"/>
      <c r="D7" s="22"/>
      <c r="E7" s="22"/>
      <c r="F7" s="22"/>
      <c r="G7" s="22"/>
    </row>
    <row r="8" spans="1:7" ht="12.75">
      <c r="A8" s="22"/>
      <c r="B8" s="44" t="s">
        <v>115</v>
      </c>
      <c r="C8" s="44" t="s">
        <v>73</v>
      </c>
      <c r="D8" s="45" t="s">
        <v>48</v>
      </c>
      <c r="E8" s="45" t="s">
        <v>114</v>
      </c>
      <c r="F8" s="45" t="s">
        <v>74</v>
      </c>
      <c r="G8" s="45" t="s">
        <v>48</v>
      </c>
    </row>
    <row r="9" spans="1:7" ht="15.75" customHeight="1">
      <c r="A9" s="17" t="s">
        <v>4</v>
      </c>
      <c r="B9" s="46"/>
      <c r="C9" s="46"/>
      <c r="D9" s="46"/>
      <c r="E9" s="46"/>
      <c r="F9" s="46"/>
      <c r="G9" s="46"/>
    </row>
    <row r="10" spans="1:7" ht="12.75">
      <c r="A10" s="47" t="s">
        <v>6</v>
      </c>
      <c r="B10" s="10">
        <v>116915</v>
      </c>
      <c r="C10" s="10">
        <v>120090</v>
      </c>
      <c r="D10" s="11">
        <f>(+B10-C10)/C10*100</f>
        <v>-2.643850445499209</v>
      </c>
      <c r="E10" s="10">
        <f>SUM(JANUARY!B11+FEBRUARY!B11)+B10</f>
        <v>263814</v>
      </c>
      <c r="F10" s="10">
        <f>SUM(JANUARY!C11+FEBRUARY!C11)+C10</f>
        <v>274007</v>
      </c>
      <c r="G10" s="11">
        <f>(+E10-F10)/F10*100</f>
        <v>-3.7199779567675275</v>
      </c>
    </row>
    <row r="11" spans="1:7" ht="12.75">
      <c r="A11" s="47" t="s">
        <v>7</v>
      </c>
      <c r="B11" s="10">
        <v>278227</v>
      </c>
      <c r="C11" s="10">
        <v>213440</v>
      </c>
      <c r="D11" s="11">
        <f>(+B11-C11)/C11*100</f>
        <v>30.35372938530735</v>
      </c>
      <c r="E11" s="10">
        <f>SUM(JANUARY!B12+FEBRUARY!B12)+B11</f>
        <v>734898</v>
      </c>
      <c r="F11" s="10">
        <f>SUM(JANUARY!C12+FEBRUARY!C12)+C11</f>
        <v>635491</v>
      </c>
      <c r="G11" s="11">
        <f>(+E11-F11)/F11*100</f>
        <v>15.642550405906613</v>
      </c>
    </row>
    <row r="12" spans="1:7" ht="12.75">
      <c r="A12" s="9" t="s">
        <v>8</v>
      </c>
      <c r="B12" s="12">
        <f>SUM(B10:B11)</f>
        <v>395142</v>
      </c>
      <c r="C12" s="12">
        <f>SUM(C10:C11)</f>
        <v>333530</v>
      </c>
      <c r="D12" s="13">
        <f>(+B12-C12)/C12*100</f>
        <v>18.472701106347255</v>
      </c>
      <c r="E12" s="12">
        <f>SUM(E10:E11)</f>
        <v>998712</v>
      </c>
      <c r="F12" s="12">
        <f>SUM(F10:F11)</f>
        <v>909498</v>
      </c>
      <c r="G12" s="13">
        <f>(+E12-F12)/F12*100</f>
        <v>9.809147463765726</v>
      </c>
    </row>
    <row r="13" spans="1:7" ht="12.75">
      <c r="A13" s="22"/>
      <c r="B13" s="22"/>
      <c r="C13" s="22"/>
      <c r="D13" s="16" t="s">
        <v>2</v>
      </c>
      <c r="E13" s="10"/>
      <c r="F13" s="10"/>
      <c r="G13" s="16" t="s">
        <v>2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4.25" customHeight="1">
      <c r="A15" s="17" t="s">
        <v>9</v>
      </c>
      <c r="B15" s="22"/>
      <c r="C15" s="22"/>
      <c r="D15" s="16" t="s">
        <v>2</v>
      </c>
      <c r="E15" s="10"/>
      <c r="F15" s="10"/>
      <c r="G15" s="16" t="s">
        <v>2</v>
      </c>
    </row>
    <row r="16" spans="1:7" ht="12.75">
      <c r="A16" s="47" t="s">
        <v>6</v>
      </c>
      <c r="B16" s="10">
        <v>10554</v>
      </c>
      <c r="C16" s="10">
        <v>12829</v>
      </c>
      <c r="D16" s="11">
        <f>(+B16-C16)/C16*100</f>
        <v>-17.73326058149505</v>
      </c>
      <c r="E16" s="10">
        <f>SUM(JANUARY!B17+FEBRUARY!B17)+B16</f>
        <v>26072</v>
      </c>
      <c r="F16" s="10">
        <f>SUM(JANUARY!C17+FEBRUARY!C17)+C16</f>
        <v>32241</v>
      </c>
      <c r="G16" s="11">
        <f>(+E16-F16)/F16*100</f>
        <v>-19.13402189758382</v>
      </c>
    </row>
    <row r="17" spans="1:7" ht="12.75">
      <c r="A17" s="47" t="s">
        <v>7</v>
      </c>
      <c r="B17" s="10">
        <v>71392</v>
      </c>
      <c r="C17" s="10">
        <v>73176</v>
      </c>
      <c r="D17" s="11">
        <f>(+B17-C17)/C17*100</f>
        <v>-2.4379578003717066</v>
      </c>
      <c r="E17" s="10">
        <f>SUM(JANUARY!B18+FEBRUARY!B18)+B17</f>
        <v>183650</v>
      </c>
      <c r="F17" s="10">
        <f>SUM(JANUARY!C18+FEBRUARY!C18)+C17</f>
        <v>190483</v>
      </c>
      <c r="G17" s="11">
        <f>(+E17-F17)/F17*100</f>
        <v>-3.587196757715912</v>
      </c>
    </row>
    <row r="18" spans="1:7" ht="12.75">
      <c r="A18" s="9" t="s">
        <v>8</v>
      </c>
      <c r="B18" s="12">
        <f>SUM(B16:B17)</f>
        <v>81946</v>
      </c>
      <c r="C18" s="12">
        <f>SUM(C16:C17)</f>
        <v>86005</v>
      </c>
      <c r="D18" s="13">
        <f>(+B18-C18)/C18*100</f>
        <v>-4.719493052729493</v>
      </c>
      <c r="E18" s="12">
        <f>SUM(E16:E17)</f>
        <v>209722</v>
      </c>
      <c r="F18" s="12">
        <f>SUM(F16:F17)</f>
        <v>222724</v>
      </c>
      <c r="G18" s="13">
        <f>(+E18-F18)/F18*100</f>
        <v>-5.837718431781038</v>
      </c>
    </row>
    <row r="19" spans="1:7" ht="12.75">
      <c r="A19" s="34" t="s">
        <v>2</v>
      </c>
      <c r="B19" s="22"/>
      <c r="C19" s="22"/>
      <c r="D19" s="16" t="s">
        <v>2</v>
      </c>
      <c r="E19" s="10"/>
      <c r="F19" s="10"/>
      <c r="G19" s="16" t="s">
        <v>2</v>
      </c>
    </row>
    <row r="20" spans="1:7" ht="12.75">
      <c r="A20" s="22"/>
      <c r="B20" s="22"/>
      <c r="C20" s="22"/>
      <c r="D20" s="16" t="s">
        <v>2</v>
      </c>
      <c r="E20" s="10"/>
      <c r="F20" s="10"/>
      <c r="G20" s="16" t="s">
        <v>2</v>
      </c>
    </row>
    <row r="21" spans="1:7" ht="15" customHeight="1">
      <c r="A21" s="17" t="s">
        <v>10</v>
      </c>
      <c r="B21" s="22"/>
      <c r="C21" s="22"/>
      <c r="D21" s="16" t="s">
        <v>2</v>
      </c>
      <c r="E21" s="10"/>
      <c r="F21" s="10"/>
      <c r="G21" s="16" t="s">
        <v>2</v>
      </c>
    </row>
    <row r="22" spans="1:7" ht="12.75">
      <c r="A22" s="47" t="s">
        <v>6</v>
      </c>
      <c r="B22" s="10">
        <v>26151</v>
      </c>
      <c r="C22" s="10">
        <v>23341</v>
      </c>
      <c r="D22" s="11">
        <f>(+B22-C22)/C22*100</f>
        <v>12.038901503791612</v>
      </c>
      <c r="E22" s="10">
        <f>SUM(JANUARY!B23+FEBRUARY!B23)+B22</f>
        <v>54608</v>
      </c>
      <c r="F22" s="10">
        <f>SUM(JANUARY!C23+FEBRUARY!C23)+C22</f>
        <v>50360</v>
      </c>
      <c r="G22" s="11">
        <f>(+E22-F22)/F22*100</f>
        <v>8.435266084193804</v>
      </c>
    </row>
    <row r="23" spans="1:7" ht="12.75">
      <c r="A23" s="47" t="s">
        <v>7</v>
      </c>
      <c r="B23" s="10">
        <v>170793</v>
      </c>
      <c r="C23" s="10">
        <v>189541</v>
      </c>
      <c r="D23" s="11">
        <f>(+B23-C23)/C23*100</f>
        <v>-9.891263631615322</v>
      </c>
      <c r="E23" s="10">
        <f>SUM(JANUARY!B24+FEBRUARY!B24)+B23</f>
        <v>482378</v>
      </c>
      <c r="F23" s="10">
        <f>SUM(JANUARY!C24+FEBRUARY!C24)+C23</f>
        <v>507667</v>
      </c>
      <c r="G23" s="11">
        <f>(+E23-F23)/F23*100</f>
        <v>-4.981414982655954</v>
      </c>
    </row>
    <row r="24" spans="1:7" ht="12.75">
      <c r="A24" s="9" t="s">
        <v>8</v>
      </c>
      <c r="B24" s="12">
        <f>SUM(B22:B23)</f>
        <v>196944</v>
      </c>
      <c r="C24" s="12">
        <f>SUM(C22:C23)</f>
        <v>212882</v>
      </c>
      <c r="D24" s="13">
        <f>(+B24-C24)/C24*100</f>
        <v>-7.486776711981285</v>
      </c>
      <c r="E24" s="12">
        <f>SUM(E22:E23)</f>
        <v>536986</v>
      </c>
      <c r="F24" s="12">
        <f>SUM(F22:F23)</f>
        <v>558027</v>
      </c>
      <c r="G24" s="13">
        <f>(+E24-F24)/F24*100</f>
        <v>-3.770606081784573</v>
      </c>
    </row>
    <row r="25" spans="1:7" ht="12.75">
      <c r="A25" s="22"/>
      <c r="B25" s="22"/>
      <c r="C25" s="22"/>
      <c r="D25" s="16" t="s">
        <v>2</v>
      </c>
      <c r="E25" s="10"/>
      <c r="F25" s="10"/>
      <c r="G25" s="16" t="s">
        <v>2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4.25" customHeight="1">
      <c r="A27" s="17" t="s">
        <v>49</v>
      </c>
      <c r="B27" s="22"/>
      <c r="C27" s="22"/>
      <c r="D27" s="16" t="s">
        <v>2</v>
      </c>
      <c r="E27" s="10"/>
      <c r="F27" s="10"/>
      <c r="G27" s="11"/>
    </row>
    <row r="28" spans="1:7" ht="12.75">
      <c r="A28" s="47" t="s">
        <v>6</v>
      </c>
      <c r="B28" s="10">
        <f>SUM(B10+B16+B22)</f>
        <v>153620</v>
      </c>
      <c r="C28" s="10">
        <f>SUM(C10+C16+C22)</f>
        <v>156260</v>
      </c>
      <c r="D28" s="11">
        <f>(+B28-C28)/C28*100</f>
        <v>-1.6894918725201589</v>
      </c>
      <c r="E28" s="10">
        <f>SUM(E10+E16+E22)</f>
        <v>344494</v>
      </c>
      <c r="F28" s="10">
        <f>SUM(F10+F16+F22)</f>
        <v>356608</v>
      </c>
      <c r="G28" s="11">
        <f>(+E28-F28)/F28*100</f>
        <v>-3.39700735821967</v>
      </c>
    </row>
    <row r="29" spans="1:7" ht="12.75">
      <c r="A29" s="47" t="s">
        <v>7</v>
      </c>
      <c r="B29" s="10">
        <f>SUM(B11+B17+B23)</f>
        <v>520412</v>
      </c>
      <c r="C29" s="10">
        <f>SUM(C11+C17+C23)</f>
        <v>476157</v>
      </c>
      <c r="D29" s="11">
        <f>(+B29-C29)/C29*100</f>
        <v>9.29420338249779</v>
      </c>
      <c r="E29" s="10">
        <f>SUM(E11+E17+E23)</f>
        <v>1400926</v>
      </c>
      <c r="F29" s="10">
        <f>SUM(F11+F17+F23)</f>
        <v>1333641</v>
      </c>
      <c r="G29" s="11">
        <f>(+E29-F29)/F29*100</f>
        <v>5.045210817603838</v>
      </c>
    </row>
    <row r="30" spans="1:7" ht="12.75">
      <c r="A30" s="18" t="s">
        <v>8</v>
      </c>
      <c r="B30" s="48">
        <f>SUM(B28:B29)</f>
        <v>674032</v>
      </c>
      <c r="C30" s="48">
        <f>SUM(C28:C29)</f>
        <v>632417</v>
      </c>
      <c r="D30" s="21">
        <f>(+B30-C30)/C30*100</f>
        <v>6.580310143465466</v>
      </c>
      <c r="E30" s="48">
        <f>SUM(E28:E29)</f>
        <v>1745420</v>
      </c>
      <c r="F30" s="48">
        <f>SUM(F28:F29)</f>
        <v>1690249</v>
      </c>
      <c r="G30" s="21">
        <f>(+E30-F30)/F30*100</f>
        <v>3.2640752930485393</v>
      </c>
    </row>
    <row r="31" spans="1:7" ht="12.75">
      <c r="A31" s="22"/>
      <c r="B31" s="22"/>
      <c r="C31" s="22"/>
      <c r="D31" s="16" t="s">
        <v>2</v>
      </c>
      <c r="E31" s="10"/>
      <c r="F31" s="10"/>
      <c r="G31" s="11"/>
    </row>
    <row r="32" spans="1:7" ht="12.75">
      <c r="A32" s="22"/>
      <c r="B32" s="22"/>
      <c r="C32" s="22"/>
      <c r="D32" s="16" t="s">
        <v>2</v>
      </c>
      <c r="E32" s="22"/>
      <c r="F32" s="22"/>
      <c r="G32" s="11"/>
    </row>
    <row r="33" spans="1:7" ht="12.75">
      <c r="A33" s="145" t="s">
        <v>65</v>
      </c>
      <c r="B33" s="22"/>
      <c r="C33" s="22"/>
      <c r="D33" s="22"/>
      <c r="E33" s="22"/>
      <c r="F33" s="22"/>
      <c r="G33" s="11"/>
    </row>
    <row r="34" spans="1:7" ht="12.75">
      <c r="A34" s="145" t="s">
        <v>62</v>
      </c>
      <c r="B34" s="22"/>
      <c r="C34" s="22"/>
      <c r="D34" s="22"/>
      <c r="E34" s="22"/>
      <c r="F34" s="22"/>
      <c r="G34" s="11"/>
    </row>
    <row r="35" spans="1:7" ht="12.75">
      <c r="A35" s="145" t="s">
        <v>63</v>
      </c>
      <c r="B35" s="22"/>
      <c r="C35" s="22"/>
      <c r="D35" s="22"/>
      <c r="E35" s="22"/>
      <c r="F35" s="22"/>
      <c r="G35" s="22"/>
    </row>
    <row r="36" spans="1:7" ht="12.75">
      <c r="A36" s="145" t="s">
        <v>64</v>
      </c>
      <c r="B36" s="22"/>
      <c r="C36" s="22"/>
      <c r="D36" s="22"/>
      <c r="E36" s="22"/>
      <c r="F36" s="22"/>
      <c r="G36" s="22"/>
    </row>
    <row r="37" spans="1:7" ht="15" customHeight="1">
      <c r="A37" s="34"/>
      <c r="B37" s="22"/>
      <c r="C37" s="22"/>
      <c r="D37" s="22"/>
      <c r="E37" s="22"/>
      <c r="F37" s="22"/>
      <c r="G37" s="22"/>
    </row>
    <row r="38" spans="1:7" ht="15" customHeight="1">
      <c r="A38" s="5"/>
      <c r="B38" s="5"/>
      <c r="C38" s="5"/>
      <c r="D38" s="5"/>
      <c r="E38" s="5"/>
      <c r="F38" s="5"/>
      <c r="G38" s="49"/>
    </row>
    <row r="39" spans="1:7" ht="15" customHeight="1">
      <c r="A39" s="168"/>
      <c r="B39" s="168"/>
      <c r="C39" s="168"/>
      <c r="D39" s="168"/>
      <c r="E39" s="168"/>
      <c r="F39" s="168"/>
      <c r="G39" s="168"/>
    </row>
    <row r="40" spans="1:7" ht="13.5" customHeight="1">
      <c r="A40" s="50"/>
      <c r="B40" s="50"/>
      <c r="C40" s="50"/>
      <c r="D40" s="50"/>
      <c r="E40" s="50"/>
      <c r="F40" s="50"/>
      <c r="G40" s="50"/>
    </row>
    <row r="41" spans="1:7" ht="12" customHeight="1">
      <c r="A41" s="50"/>
      <c r="B41" s="50"/>
      <c r="C41" s="50"/>
      <c r="D41" s="50"/>
      <c r="E41" s="50"/>
      <c r="F41" s="50"/>
      <c r="G41" s="50"/>
    </row>
    <row r="42" spans="1:7" ht="15" customHeight="1">
      <c r="A42" s="50"/>
      <c r="B42" s="50"/>
      <c r="C42" s="50"/>
      <c r="D42" s="50"/>
      <c r="E42" s="50"/>
      <c r="F42" s="50"/>
      <c r="G42" s="50"/>
    </row>
    <row r="43" spans="1:7" ht="15" customHeight="1">
      <c r="A43" s="50"/>
      <c r="B43" s="50"/>
      <c r="C43" s="50"/>
      <c r="D43" s="50"/>
      <c r="E43" s="50"/>
      <c r="F43" s="50"/>
      <c r="G43" s="50"/>
    </row>
    <row r="44" spans="1:7" ht="15" customHeight="1">
      <c r="A44" s="50"/>
      <c r="B44" s="50"/>
      <c r="C44" s="50"/>
      <c r="D44" s="50"/>
      <c r="E44" s="50"/>
      <c r="F44" s="50"/>
      <c r="G44" s="50"/>
    </row>
    <row r="45" spans="1:7" ht="12" customHeight="1">
      <c r="A45" s="50"/>
      <c r="B45" s="50"/>
      <c r="C45" s="50"/>
      <c r="D45" s="50"/>
      <c r="E45" s="50"/>
      <c r="F45" s="50"/>
      <c r="G45" s="50"/>
    </row>
    <row r="46" spans="1:7" ht="15" customHeight="1">
      <c r="A46" s="50"/>
      <c r="B46" s="50"/>
      <c r="C46" s="50"/>
      <c r="D46" s="50"/>
      <c r="E46" s="50"/>
      <c r="F46" s="50"/>
      <c r="G46" s="50"/>
    </row>
    <row r="47" spans="1:7" ht="15" customHeight="1">
      <c r="A47" s="50"/>
      <c r="B47" s="50"/>
      <c r="C47" s="50"/>
      <c r="D47" s="50"/>
      <c r="E47" s="50"/>
      <c r="F47" s="50"/>
      <c r="G47" s="50"/>
    </row>
    <row r="48" spans="1:7" ht="12" customHeight="1">
      <c r="A48" s="50"/>
      <c r="B48" s="50"/>
      <c r="C48" s="50"/>
      <c r="D48" s="50"/>
      <c r="E48" s="50"/>
      <c r="F48" s="50"/>
      <c r="G48" s="50"/>
    </row>
    <row r="49" spans="1:7" ht="12" customHeight="1">
      <c r="A49" s="50"/>
      <c r="B49" s="50"/>
      <c r="C49" s="50"/>
      <c r="D49" s="50"/>
      <c r="E49" s="50"/>
      <c r="F49" s="50"/>
      <c r="G49" s="50"/>
    </row>
    <row r="50" spans="1:7" ht="15.75">
      <c r="A50" s="27" t="s">
        <v>60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112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29" t="s">
        <v>113</v>
      </c>
      <c r="C55" s="29" t="s">
        <v>75</v>
      </c>
      <c r="D55" s="8" t="s">
        <v>48</v>
      </c>
      <c r="E55" s="45" t="s">
        <v>114</v>
      </c>
      <c r="F55" s="45" t="s">
        <v>74</v>
      </c>
      <c r="G55" s="8" t="s">
        <v>48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50</v>
      </c>
      <c r="B57" s="12">
        <f>B58+B59</f>
        <v>116915</v>
      </c>
      <c r="C57" s="12">
        <f>C58+C59</f>
        <v>120090</v>
      </c>
      <c r="D57" s="13">
        <f>(+B57-C57)/C57*100</f>
        <v>-2.643850445499209</v>
      </c>
      <c r="E57" s="12">
        <f>SUM(E58+E59)</f>
        <v>263814</v>
      </c>
      <c r="F57" s="12">
        <f>SUM(F58+F59)</f>
        <v>274007</v>
      </c>
      <c r="G57" s="13">
        <f>(+E57-F57)/F57*100</f>
        <v>-3.7199779567675275</v>
      </c>
    </row>
    <row r="58" spans="1:7" ht="12.75">
      <c r="A58" s="14" t="s">
        <v>18</v>
      </c>
      <c r="B58" s="30">
        <v>116915</v>
      </c>
      <c r="C58" s="30">
        <v>120090</v>
      </c>
      <c r="D58" s="11">
        <f>(+B58-C58)/C58*100</f>
        <v>-2.643850445499209</v>
      </c>
      <c r="E58" s="10">
        <f>SUM(JANUARY!B58+FEBRUARY!B58)+B58</f>
        <v>263814</v>
      </c>
      <c r="F58" s="10">
        <f>SUM(JANUARY!C58+FEBRUARY!C58)+C58</f>
        <v>274007</v>
      </c>
      <c r="G58" s="11">
        <f>(+E58-F58)/F58*100</f>
        <v>-3.7199779567675275</v>
      </c>
    </row>
    <row r="59" spans="1:7" ht="12.75">
      <c r="A59" s="14" t="s">
        <v>19</v>
      </c>
      <c r="B59" s="10">
        <v>0</v>
      </c>
      <c r="C59" s="10">
        <v>0</v>
      </c>
      <c r="D59" s="11">
        <v>0</v>
      </c>
      <c r="E59" s="10">
        <f>SUM(JANUARY!B59+FEBRUARY!B59)+B59</f>
        <v>0</v>
      </c>
      <c r="F59" s="10">
        <f>SUM(JANUARY!C59+FEBRUARY!C59)+C59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10554</v>
      </c>
      <c r="C61" s="12">
        <f>C62+C63</f>
        <v>12829</v>
      </c>
      <c r="D61" s="13">
        <f>(+B61-C61)/C61*100</f>
        <v>-17.73326058149505</v>
      </c>
      <c r="E61" s="12">
        <f>E62+E63</f>
        <v>26072</v>
      </c>
      <c r="F61" s="12">
        <f>F62+F63</f>
        <v>32241</v>
      </c>
      <c r="G61" s="13">
        <f>(+E61-F61)/F61*100</f>
        <v>-19.13402189758382</v>
      </c>
    </row>
    <row r="62" spans="1:7" ht="12.75">
      <c r="A62" s="34" t="s">
        <v>20</v>
      </c>
      <c r="B62" s="10">
        <v>10554</v>
      </c>
      <c r="C62" s="10">
        <v>12829</v>
      </c>
      <c r="D62" s="11">
        <f>(+B62-C62)/C62*100</f>
        <v>-17.73326058149505</v>
      </c>
      <c r="E62" s="10">
        <f>SUM(JANUARY!B62+FEBRUARY!B62)+B62</f>
        <v>26072</v>
      </c>
      <c r="F62" s="10">
        <f>SUM(JANUARY!C62+FEBRUARY!C62)+C62</f>
        <v>32241</v>
      </c>
      <c r="G62" s="11">
        <f>(+E62-F62)/F62*100</f>
        <v>-19.13402189758382</v>
      </c>
    </row>
    <row r="63" spans="1:7" ht="12.75">
      <c r="A63" s="34" t="s">
        <v>21</v>
      </c>
      <c r="B63" s="10">
        <v>0</v>
      </c>
      <c r="C63" s="10">
        <v>0</v>
      </c>
      <c r="D63" s="11">
        <v>0</v>
      </c>
      <c r="E63" s="10">
        <f>SUM(JANUARY!B63+FEBRUARY!B63)+B63</f>
        <v>0</v>
      </c>
      <c r="F63" s="10">
        <f>SUM(JANUARY!C63+FEBRUARY!C63)+C63</f>
        <v>0</v>
      </c>
      <c r="G63" s="11">
        <v>0</v>
      </c>
    </row>
    <row r="64" spans="1:7" ht="12.75">
      <c r="A64" s="14"/>
      <c r="B64" s="32"/>
      <c r="C64" s="32"/>
      <c r="D64" s="9"/>
      <c r="E64" s="9"/>
      <c r="F64" s="9"/>
      <c r="G64" s="9"/>
    </row>
    <row r="65" spans="1:7" ht="12.75">
      <c r="A65" s="17" t="s">
        <v>10</v>
      </c>
      <c r="B65" s="35">
        <f>B67+B73+B78+B82+B83+B84+B86+B91+B92+B93+B94</f>
        <v>26151</v>
      </c>
      <c r="C65" s="35">
        <f>C67+C73+C78+C82+C83+C84+C86+C91+C92+C93+C94</f>
        <v>23341</v>
      </c>
      <c r="D65" s="13">
        <f>(+B65-C65)/C65*100</f>
        <v>12.038901503791612</v>
      </c>
      <c r="E65" s="35">
        <f>E67+E73+E78+E82+E83+E84+E86+E91+E92+E93+E94</f>
        <v>54608</v>
      </c>
      <c r="F65" s="35">
        <f>F67+F73+F78+F82+F83+F84+F86+F91+F92+F93+F94</f>
        <v>50360</v>
      </c>
      <c r="G65" s="13">
        <f>(+E65-F65)/F65*100</f>
        <v>8.435266084193804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10427</v>
      </c>
      <c r="C67" s="36">
        <f>SUM(C68:C71)</f>
        <v>8769</v>
      </c>
      <c r="D67" s="13">
        <f>(+B67-C67)/C67*100</f>
        <v>18.907515110046756</v>
      </c>
      <c r="E67" s="36">
        <f>SUM(E68:E71)</f>
        <v>19509</v>
      </c>
      <c r="F67" s="36">
        <f>SUM(F68:F71)</f>
        <v>17225</v>
      </c>
      <c r="G67" s="13">
        <f>(+E67-F67)/F67*100</f>
        <v>13.259796806966618</v>
      </c>
    </row>
    <row r="68" spans="1:7" ht="12.75">
      <c r="A68" s="34" t="s">
        <v>24</v>
      </c>
      <c r="B68" s="10">
        <v>8098</v>
      </c>
      <c r="C68" s="10">
        <v>6781</v>
      </c>
      <c r="D68" s="11">
        <f>(+B68-C68)/C68*100</f>
        <v>19.42191417195104</v>
      </c>
      <c r="E68" s="10">
        <f>SUM(JANUARY!B68+FEBRUARY!B68)+B68</f>
        <v>15346</v>
      </c>
      <c r="F68" s="10">
        <f>SUM(JANUARY!C68+FEBRUARY!C68)+C68</f>
        <v>13301</v>
      </c>
      <c r="G68" s="11">
        <f>(+E68-F68)/F68*100</f>
        <v>15.374783850838284</v>
      </c>
    </row>
    <row r="69" spans="1:7" ht="12.75">
      <c r="A69" s="34" t="s">
        <v>25</v>
      </c>
      <c r="B69" s="10">
        <v>2183</v>
      </c>
      <c r="C69" s="10">
        <v>1849</v>
      </c>
      <c r="D69" s="11">
        <f>(+B69-C69)/C69*100</f>
        <v>18.063818280151434</v>
      </c>
      <c r="E69" s="10">
        <f>SUM(JANUARY!B69+FEBRUARY!B69)+B69</f>
        <v>3938</v>
      </c>
      <c r="F69" s="10">
        <f>SUM(JANUARY!C69+FEBRUARY!C69)+C69</f>
        <v>3687</v>
      </c>
      <c r="G69" s="11">
        <f>(+E69-F69)/F69*100</f>
        <v>6.807702739354489</v>
      </c>
    </row>
    <row r="70" spans="1:7" ht="12.75">
      <c r="A70" s="34" t="s">
        <v>66</v>
      </c>
      <c r="B70" s="10">
        <v>22</v>
      </c>
      <c r="C70" s="10">
        <v>101</v>
      </c>
      <c r="D70" s="11">
        <f>(+B70-C70)/C70*100</f>
        <v>-78.21782178217822</v>
      </c>
      <c r="E70" s="10">
        <f>SUM(JANUARY!B70+FEBRUARY!B70)+B70</f>
        <v>53</v>
      </c>
      <c r="F70" s="10">
        <f>SUM(JANUARY!C70+FEBRUARY!C70)+C70</f>
        <v>161</v>
      </c>
      <c r="G70" s="11">
        <f>(+E70-F70)/F70*100</f>
        <v>-67.08074534161491</v>
      </c>
    </row>
    <row r="71" spans="1:7" ht="12.75">
      <c r="A71" s="34" t="s">
        <v>26</v>
      </c>
      <c r="B71" s="10">
        <v>124</v>
      </c>
      <c r="C71" s="10">
        <v>38</v>
      </c>
      <c r="D71" s="11">
        <f>(+B71-C71)/C71*100</f>
        <v>226.3157894736842</v>
      </c>
      <c r="E71" s="10">
        <f>SUM(JANUARY!B71+FEBRUARY!B71)+B71</f>
        <v>172</v>
      </c>
      <c r="F71" s="10">
        <f>SUM(JANUARY!C71+FEBRUARY!C71)+C71</f>
        <v>76</v>
      </c>
      <c r="G71" s="11">
        <f>(+E71-F71)/F71*100</f>
        <v>126.3157894736842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855</v>
      </c>
      <c r="C73" s="12">
        <f>SUM(C74:C76)</f>
        <v>1133</v>
      </c>
      <c r="D73" s="13">
        <f>(+B73-C73)/C73*100</f>
        <v>-24.536628420123566</v>
      </c>
      <c r="E73" s="12">
        <f>SUM(E74:E76)</f>
        <v>1984</v>
      </c>
      <c r="F73" s="12">
        <f>SUM(F74:F76)</f>
        <v>2349</v>
      </c>
      <c r="G73" s="13">
        <f>(+E73-F73)/F73*100</f>
        <v>-15.538527032779905</v>
      </c>
    </row>
    <row r="74" spans="1:7" ht="12.75">
      <c r="A74" s="34" t="s">
        <v>28</v>
      </c>
      <c r="B74" s="10">
        <v>334</v>
      </c>
      <c r="C74" s="10">
        <v>543</v>
      </c>
      <c r="D74" s="11">
        <f>(+B74-C74)/C74*100</f>
        <v>-38.48987108655617</v>
      </c>
      <c r="E74" s="10">
        <f>SUM(JANUARY!B74+FEBRUARY!B74)+B74</f>
        <v>761</v>
      </c>
      <c r="F74" s="10">
        <f>SUM(JANUARY!C74+FEBRUARY!C74)+C74</f>
        <v>1021</v>
      </c>
      <c r="G74" s="11">
        <f>(+E74-F74)/F74*100</f>
        <v>-25.465230166503428</v>
      </c>
    </row>
    <row r="75" spans="1:7" ht="12.75">
      <c r="A75" s="34" t="s">
        <v>29</v>
      </c>
      <c r="B75" s="10">
        <v>156</v>
      </c>
      <c r="C75" s="10">
        <v>375</v>
      </c>
      <c r="D75" s="11">
        <f>(+B75-C75)/C75*100</f>
        <v>-58.4</v>
      </c>
      <c r="E75" s="10">
        <f>SUM(JANUARY!B75+FEBRUARY!B75)+B75</f>
        <v>314</v>
      </c>
      <c r="F75" s="10">
        <f>SUM(JANUARY!C75+FEBRUARY!C75)+C75</f>
        <v>937</v>
      </c>
      <c r="G75" s="11">
        <f>(+E75-F75)/F75*100</f>
        <v>-66.48879402347919</v>
      </c>
    </row>
    <row r="76" spans="1:7" ht="12.75">
      <c r="A76" s="34" t="s">
        <v>30</v>
      </c>
      <c r="B76" s="10">
        <v>365</v>
      </c>
      <c r="C76" s="10">
        <v>215</v>
      </c>
      <c r="D76" s="11">
        <f>(+B76-C76)/C76*100</f>
        <v>69.76744186046511</v>
      </c>
      <c r="E76" s="10">
        <f>SUM(JANUARY!B76+FEBRUARY!B76)+B76</f>
        <v>909</v>
      </c>
      <c r="F76" s="10">
        <f>SUM(JANUARY!C76+FEBRUARY!C76)+C76</f>
        <v>391</v>
      </c>
      <c r="G76" s="11">
        <f>(+E76-F76)/F76*100</f>
        <v>132.48081841432224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698</v>
      </c>
      <c r="C78" s="12">
        <f>SUM(C79:C80)</f>
        <v>875</v>
      </c>
      <c r="D78" s="13">
        <f>(+B78-C78)/C78*100</f>
        <v>-20.228571428571428</v>
      </c>
      <c r="E78" s="12">
        <f>SUM(E79:E80)</f>
        <v>1760</v>
      </c>
      <c r="F78" s="12">
        <f>SUM(F79:F80)</f>
        <v>2307</v>
      </c>
      <c r="G78" s="13">
        <f>(+E78-F78)/F78*100</f>
        <v>-23.710446467273517</v>
      </c>
    </row>
    <row r="79" spans="1:7" ht="12.75">
      <c r="A79" s="34" t="s">
        <v>32</v>
      </c>
      <c r="B79" s="10">
        <v>338</v>
      </c>
      <c r="C79" s="10">
        <v>461</v>
      </c>
      <c r="D79" s="11">
        <f>(+B79-C79)/C79*100</f>
        <v>-26.68112798264642</v>
      </c>
      <c r="E79" s="10">
        <f>SUM(JANUARY!B79+FEBRUARY!B79)+B79</f>
        <v>867</v>
      </c>
      <c r="F79" s="10">
        <f>SUM(JANUARY!C79+FEBRUARY!C79)+C79</f>
        <v>1286</v>
      </c>
      <c r="G79" s="11">
        <f>(+E79-F79)/F79*100</f>
        <v>-32.581648522550545</v>
      </c>
    </row>
    <row r="80" spans="1:7" ht="12.75">
      <c r="A80" s="34" t="s">
        <v>33</v>
      </c>
      <c r="B80" s="10">
        <v>360</v>
      </c>
      <c r="C80" s="10">
        <v>414</v>
      </c>
      <c r="D80" s="11">
        <f>(+B80-C80)/C80*100</f>
        <v>-13.043478260869565</v>
      </c>
      <c r="E80" s="10">
        <f>SUM(JANUARY!B80+FEBRUARY!B80)+B80</f>
        <v>893</v>
      </c>
      <c r="F80" s="10">
        <f>SUM(JANUARY!C80+FEBRUARY!C80)+C80</f>
        <v>1021</v>
      </c>
      <c r="G80" s="11">
        <f>(+E80-F80)/F80*100</f>
        <v>-12.536728697355533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2193</v>
      </c>
      <c r="C82" s="12">
        <v>1810</v>
      </c>
      <c r="D82" s="13">
        <f>(+B82-C82)/C82*100</f>
        <v>21.160220994475136</v>
      </c>
      <c r="E82" s="142">
        <f>SUM(JANUARY!B82+FEBRUARY!B82)+B82</f>
        <v>4164</v>
      </c>
      <c r="F82" s="142">
        <f>SUM(JANUARY!C82+FEBRUARY!C82)+C82</f>
        <v>3316</v>
      </c>
      <c r="G82" s="13">
        <f>(+E82-F82)/F82*100</f>
        <v>25.5729794933655</v>
      </c>
    </row>
    <row r="83" spans="1:7" ht="12.75">
      <c r="A83" s="17" t="s">
        <v>35</v>
      </c>
      <c r="B83" s="12">
        <v>584</v>
      </c>
      <c r="C83" s="12">
        <v>457</v>
      </c>
      <c r="D83" s="13">
        <f>(+B83-C83)/C83*100</f>
        <v>27.78993435448578</v>
      </c>
      <c r="E83" s="142">
        <f>SUM(JANUARY!B83+FEBRUARY!B83)+B83</f>
        <v>1211</v>
      </c>
      <c r="F83" s="142">
        <f>SUM(JANUARY!C83+FEBRUARY!C83)+C83</f>
        <v>991</v>
      </c>
      <c r="G83" s="13">
        <f>(+E83-F83)/F83*100</f>
        <v>22.199798183652874</v>
      </c>
    </row>
    <row r="84" spans="1:7" ht="12.75">
      <c r="A84" s="17" t="s">
        <v>36</v>
      </c>
      <c r="B84" s="12">
        <v>81</v>
      </c>
      <c r="C84" s="12">
        <v>151</v>
      </c>
      <c r="D84" s="13">
        <f>(+B84-C84)/C84*100</f>
        <v>-46.35761589403973</v>
      </c>
      <c r="E84" s="142">
        <f>SUM(JANUARY!B84+FEBRUARY!B84)+B84</f>
        <v>207</v>
      </c>
      <c r="F84" s="142">
        <f>SUM(JANUARY!C84+FEBRUARY!C84)+C84</f>
        <v>310</v>
      </c>
      <c r="G84" s="13">
        <f>(+E84-F84)/F84*100</f>
        <v>-33.225806451612904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4781</v>
      </c>
      <c r="C86" s="12">
        <f>SUM(C87:C89)</f>
        <v>4405</v>
      </c>
      <c r="D86" s="13">
        <f>(+B86-C86)/C86*100</f>
        <v>8.535754824063565</v>
      </c>
      <c r="E86" s="12">
        <f>SUM(E87:E89)</f>
        <v>9718</v>
      </c>
      <c r="F86" s="12">
        <f>SUM(F87:F89)</f>
        <v>9413</v>
      </c>
      <c r="G86" s="13">
        <f>(+E86-F86)/F86*100</f>
        <v>3.240199723786253</v>
      </c>
    </row>
    <row r="87" spans="1:7" ht="12.75">
      <c r="A87" s="34" t="s">
        <v>38</v>
      </c>
      <c r="B87" s="10">
        <v>643</v>
      </c>
      <c r="C87" s="10">
        <v>681</v>
      </c>
      <c r="D87" s="11">
        <f>(+B87-C87)/C87*100</f>
        <v>-5.580029368575625</v>
      </c>
      <c r="E87" s="10">
        <f>SUM(JANUARY!B87+FEBRUARY!B87)+B87</f>
        <v>1272</v>
      </c>
      <c r="F87" s="10">
        <f>SUM(JANUARY!C87+FEBRUARY!C87)+C87</f>
        <v>1578</v>
      </c>
      <c r="G87" s="11">
        <f>(+E87-F87)/F87*100</f>
        <v>-19.39163498098859</v>
      </c>
    </row>
    <row r="88" spans="1:7" ht="12.75">
      <c r="A88" s="34" t="s">
        <v>39</v>
      </c>
      <c r="B88" s="10">
        <v>3988</v>
      </c>
      <c r="C88" s="10">
        <v>3456</v>
      </c>
      <c r="D88" s="11">
        <f>(+B88-C88)/C88*100</f>
        <v>15.393518518518517</v>
      </c>
      <c r="E88" s="10">
        <f>SUM(JANUARY!B88+FEBRUARY!B88)+B88</f>
        <v>8149</v>
      </c>
      <c r="F88" s="10">
        <f>SUM(JANUARY!C88+FEBRUARY!C88)+C88</f>
        <v>7352</v>
      </c>
      <c r="G88" s="11">
        <f>(+E88-F88)/F88*100</f>
        <v>10.840587595212186</v>
      </c>
    </row>
    <row r="89" spans="1:7" ht="12.75">
      <c r="A89" s="34" t="s">
        <v>40</v>
      </c>
      <c r="B89" s="10">
        <v>150</v>
      </c>
      <c r="C89" s="10">
        <v>268</v>
      </c>
      <c r="D89" s="11">
        <f>(+B89-C89)/C89*100</f>
        <v>-44.02985074626866</v>
      </c>
      <c r="E89" s="10">
        <f>SUM(JANUARY!B89+FEBRUARY!B89)+B89</f>
        <v>297</v>
      </c>
      <c r="F89" s="10">
        <f>SUM(JANUARY!C89+FEBRUARY!C89)+C89</f>
        <v>483</v>
      </c>
      <c r="G89" s="11">
        <f>(+E89-F89)/F89*100</f>
        <v>-38.50931677018634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4774</v>
      </c>
      <c r="C91" s="12">
        <v>3843</v>
      </c>
      <c r="D91" s="13">
        <f>(+B91-C91)/C91*100</f>
        <v>24.225865209471767</v>
      </c>
      <c r="E91" s="142">
        <f>SUM(JANUARY!B91+FEBRUARY!B91)+B91</f>
        <v>11544</v>
      </c>
      <c r="F91" s="142">
        <f>SUM(JANUARY!C91+FEBRUARY!C91)+C91</f>
        <v>9137</v>
      </c>
      <c r="G91" s="13">
        <f>(+E91-F91)/F91*100</f>
        <v>26.34343876545912</v>
      </c>
    </row>
    <row r="92" spans="1:7" ht="12.75">
      <c r="A92" s="17" t="s">
        <v>42</v>
      </c>
      <c r="B92" s="12">
        <v>17</v>
      </c>
      <c r="C92" s="12">
        <v>14</v>
      </c>
      <c r="D92" s="13">
        <f>(+B92-C92)/C92*100</f>
        <v>21.428571428571427</v>
      </c>
      <c r="E92" s="142">
        <f>SUM(JANUARY!B92+FEBRUARY!B92)+B92</f>
        <v>45</v>
      </c>
      <c r="F92" s="142">
        <f>SUM(JANUARY!C92+FEBRUARY!C92)+C92</f>
        <v>55</v>
      </c>
      <c r="G92" s="13">
        <f>(+E92-F92)/F92*100</f>
        <v>-18.181818181818183</v>
      </c>
    </row>
    <row r="93" spans="1:7" ht="12.75">
      <c r="A93" s="17" t="s">
        <v>43</v>
      </c>
      <c r="B93" s="12">
        <v>148</v>
      </c>
      <c r="C93" s="12">
        <v>141</v>
      </c>
      <c r="D93" s="13">
        <f>(+B93-C93)/C93*100</f>
        <v>4.964539007092199</v>
      </c>
      <c r="E93" s="142">
        <f>SUM(JANUARY!B93+FEBRUARY!B93)+B93</f>
        <v>286</v>
      </c>
      <c r="F93" s="142">
        <f>SUM(JANUARY!C93+FEBRUARY!C93)+C93</f>
        <v>314</v>
      </c>
      <c r="G93" s="13">
        <f>(+E93-F93)/F93*100</f>
        <v>-8.9171974522293</v>
      </c>
    </row>
    <row r="94" spans="1:7" ht="12.75">
      <c r="A94" s="17" t="s">
        <v>44</v>
      </c>
      <c r="B94" s="12">
        <v>1593</v>
      </c>
      <c r="C94" s="12">
        <v>1743</v>
      </c>
      <c r="D94" s="13">
        <f>(+B94-C94)/C94*100</f>
        <v>-8.605851979345955</v>
      </c>
      <c r="E94" s="142">
        <f>SUM(JANUARY!B94+FEBRUARY!B94)+B94</f>
        <v>4180</v>
      </c>
      <c r="F94" s="142">
        <f>SUM(JANUARY!C94+FEBRUARY!C94)+C94</f>
        <v>4943</v>
      </c>
      <c r="G94" s="13">
        <f>(+E94-F94)/F94*100</f>
        <v>-15.435970058668824</v>
      </c>
    </row>
    <row r="95" spans="1:7" ht="12.75">
      <c r="A95" s="14"/>
      <c r="B95" s="10"/>
      <c r="C95" s="10"/>
      <c r="D95" s="51"/>
      <c r="E95" s="10"/>
      <c r="F95" s="10"/>
      <c r="G95" s="16"/>
    </row>
    <row r="96" spans="1:7" ht="12.75">
      <c r="A96" s="17" t="s">
        <v>45</v>
      </c>
      <c r="B96" s="12">
        <f>SUM(B57+B61+B65)</f>
        <v>153620</v>
      </c>
      <c r="C96" s="12">
        <f>SUM(C57+C61+C65)</f>
        <v>156260</v>
      </c>
      <c r="D96" s="13">
        <f>(+B96-C96)/C96*100</f>
        <v>-1.6894918725201589</v>
      </c>
      <c r="E96" s="12">
        <f>SUM(E57+E61+E65)</f>
        <v>344494</v>
      </c>
      <c r="F96" s="12">
        <f>SUM(F57+F61+F65)</f>
        <v>356608</v>
      </c>
      <c r="G96" s="13">
        <f>(+E96-F96)/F96*100</f>
        <v>-3.39700735821967</v>
      </c>
    </row>
    <row r="97" spans="1:7" ht="12.75">
      <c r="A97" s="165" t="s">
        <v>98</v>
      </c>
      <c r="B97" s="165"/>
      <c r="C97" s="165"/>
      <c r="D97" s="165"/>
      <c r="E97" s="165"/>
      <c r="F97" s="165"/>
      <c r="G97" s="165"/>
    </row>
    <row r="98" spans="1:7" ht="12.75">
      <c r="A98" s="168"/>
      <c r="B98" s="168"/>
      <c r="C98" s="168"/>
      <c r="D98" s="168"/>
      <c r="E98" s="168"/>
      <c r="F98" s="168"/>
      <c r="G98" s="168"/>
    </row>
    <row r="99" spans="1:7" ht="12.75">
      <c r="A99" s="168"/>
      <c r="B99" s="168"/>
      <c r="C99" s="168"/>
      <c r="D99" s="168"/>
      <c r="E99" s="168"/>
      <c r="F99" s="168"/>
      <c r="G99" s="168"/>
    </row>
  </sheetData>
  <sheetProtection/>
  <mergeCells count="4">
    <mergeCell ref="A39:G39"/>
    <mergeCell ref="A98:G98"/>
    <mergeCell ref="A99:G99"/>
    <mergeCell ref="A97:G97"/>
  </mergeCells>
  <printOptions horizontalCentered="1"/>
  <pageMargins left="0.75" right="0.75" top="1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A99" sqref="A99"/>
    </sheetView>
  </sheetViews>
  <sheetFormatPr defaultColWidth="9.625" defaultRowHeight="12.75"/>
  <cols>
    <col min="1" max="1" width="17.25390625" style="0" customWidth="1"/>
    <col min="2" max="3" width="11.625" style="0" customWidth="1"/>
    <col min="4" max="4" width="7.625" style="0" customWidth="1"/>
    <col min="5" max="6" width="11.625" style="0" customWidth="1"/>
    <col min="7" max="7" width="7.625" style="0" customWidth="1"/>
    <col min="8" max="8" width="9.625" style="0" customWidth="1"/>
    <col min="9" max="9" width="9.875" style="0" bestFit="1" customWidth="1"/>
  </cols>
  <sheetData>
    <row r="1" spans="1:7" ht="15.75">
      <c r="A1" s="1" t="s">
        <v>46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121</v>
      </c>
      <c r="B3" s="3"/>
      <c r="C3" s="42"/>
      <c r="D3" s="3"/>
      <c r="E3" s="3"/>
      <c r="F3" s="3"/>
      <c r="G3" s="3"/>
    </row>
    <row r="4" spans="1:7" ht="15.75">
      <c r="A4" s="27"/>
      <c r="B4" s="27"/>
      <c r="C4" s="28"/>
      <c r="D4" s="27"/>
      <c r="E4" s="27"/>
      <c r="F4" s="27"/>
      <c r="G4" s="27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12.75">
      <c r="A6" s="22"/>
      <c r="B6" s="22"/>
      <c r="C6" s="34"/>
      <c r="D6" s="43"/>
      <c r="E6" s="43"/>
      <c r="F6" s="34"/>
      <c r="G6" s="22"/>
    </row>
    <row r="7" spans="1:7" ht="6" customHeight="1">
      <c r="A7" s="22"/>
      <c r="B7" s="22"/>
      <c r="C7" s="22"/>
      <c r="D7" s="22"/>
      <c r="E7" s="22"/>
      <c r="F7" s="22"/>
      <c r="G7" s="22"/>
    </row>
    <row r="8" spans="1:7" ht="8.25" customHeight="1">
      <c r="A8" s="22"/>
      <c r="B8" s="22"/>
      <c r="C8" s="22"/>
      <c r="D8" s="22"/>
      <c r="E8" s="22"/>
      <c r="F8" s="22"/>
      <c r="G8" s="22"/>
    </row>
    <row r="9" spans="1:7" ht="12.75">
      <c r="A9" s="22"/>
      <c r="B9" s="44" t="s">
        <v>120</v>
      </c>
      <c r="C9" s="44" t="s">
        <v>78</v>
      </c>
      <c r="D9" s="45" t="s">
        <v>48</v>
      </c>
      <c r="E9" s="45" t="s">
        <v>118</v>
      </c>
      <c r="F9" s="45" t="s">
        <v>77</v>
      </c>
      <c r="G9" s="45" t="s">
        <v>48</v>
      </c>
    </row>
    <row r="10" spans="1:7" ht="15" customHeight="1">
      <c r="A10" s="17" t="s">
        <v>4</v>
      </c>
      <c r="B10" s="46"/>
      <c r="C10" s="46"/>
      <c r="D10" s="46"/>
      <c r="E10" s="46"/>
      <c r="F10" s="46"/>
      <c r="G10" s="46"/>
    </row>
    <row r="11" spans="1:7" ht="12.75">
      <c r="A11" s="47" t="s">
        <v>6</v>
      </c>
      <c r="B11" s="10">
        <v>89789</v>
      </c>
      <c r="C11" s="10">
        <v>105237</v>
      </c>
      <c r="D11" s="11">
        <f>(+B11-C11)/C11*100</f>
        <v>-14.67924779307658</v>
      </c>
      <c r="E11" s="10">
        <f>SUM(JANUARY!B11+FEBRUARY!B11+MARCH!B10)+B11</f>
        <v>353603</v>
      </c>
      <c r="F11" s="10">
        <f>SUM(JANUARY!C11+FEBRUARY!C11+MARCH!C10)+C11</f>
        <v>379244</v>
      </c>
      <c r="G11" s="11">
        <f>(+E11-F11)/F11*100</f>
        <v>-6.7610825748067205</v>
      </c>
    </row>
    <row r="12" spans="1:7" ht="12.75">
      <c r="A12" s="47" t="s">
        <v>7</v>
      </c>
      <c r="B12" s="10">
        <v>238019</v>
      </c>
      <c r="C12" s="10">
        <v>195196</v>
      </c>
      <c r="D12" s="11">
        <f>(+B12-C12)/C12*100</f>
        <v>21.93846185372651</v>
      </c>
      <c r="E12" s="10">
        <f>SUM(JANUARY!B12+FEBRUARY!B12+MARCH!B11)+B12</f>
        <v>972917</v>
      </c>
      <c r="F12" s="10">
        <f>SUM(JANUARY!C12+FEBRUARY!C12+MARCH!C11)+C12</f>
        <v>830687</v>
      </c>
      <c r="G12" s="11">
        <f>(+E12-F12)/F12*100</f>
        <v>17.121972535985275</v>
      </c>
    </row>
    <row r="13" spans="1:7" ht="12.75">
      <c r="A13" s="9" t="s">
        <v>8</v>
      </c>
      <c r="B13" s="12">
        <f>SUM(B11:B12)</f>
        <v>327808</v>
      </c>
      <c r="C13" s="12">
        <f>SUM(C11:C12)</f>
        <v>300433</v>
      </c>
      <c r="D13" s="13">
        <f>(+B13-C13)/C13*100</f>
        <v>9.111848565237507</v>
      </c>
      <c r="E13" s="12">
        <f>SUM(E11:E12)</f>
        <v>1326520</v>
      </c>
      <c r="F13" s="12">
        <f>SUM(F11:F12)</f>
        <v>1209931</v>
      </c>
      <c r="G13" s="13">
        <f>(+E13-F13)/F13*100</f>
        <v>9.636004036593821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2.75">
      <c r="A15" s="22"/>
      <c r="B15" s="22"/>
      <c r="C15" s="22"/>
      <c r="D15" s="16" t="s">
        <v>2</v>
      </c>
      <c r="E15" s="10"/>
      <c r="F15" s="10"/>
      <c r="G15" s="16" t="s">
        <v>2</v>
      </c>
    </row>
    <row r="16" spans="1:7" ht="15.75" customHeight="1">
      <c r="A16" s="17" t="s">
        <v>9</v>
      </c>
      <c r="B16" s="22"/>
      <c r="C16" s="22"/>
      <c r="D16" s="16" t="s">
        <v>2</v>
      </c>
      <c r="E16" s="10"/>
      <c r="F16" s="10"/>
      <c r="G16" s="16" t="s">
        <v>2</v>
      </c>
    </row>
    <row r="17" spans="1:7" ht="12.75">
      <c r="A17" s="47" t="s">
        <v>6</v>
      </c>
      <c r="B17" s="10">
        <v>8972</v>
      </c>
      <c r="C17" s="10">
        <v>12126</v>
      </c>
      <c r="D17" s="11">
        <f>(+B17-C17)/C17*100</f>
        <v>-26.010225960745505</v>
      </c>
      <c r="E17" s="10">
        <f>SUM(JANUARY!B17+FEBRUARY!B17+MARCH!B16)+B17</f>
        <v>35044</v>
      </c>
      <c r="F17" s="10">
        <f>SUM(JANUARY!C17+FEBRUARY!C17+MARCH!C16)+C17</f>
        <v>44367</v>
      </c>
      <c r="G17" s="11">
        <f>(+E17-F17)/F17*100</f>
        <v>-21.013365789888883</v>
      </c>
    </row>
    <row r="18" spans="1:7" ht="12.75">
      <c r="A18" s="47" t="s">
        <v>7</v>
      </c>
      <c r="B18" s="10">
        <v>70504</v>
      </c>
      <c r="C18" s="10">
        <v>61568</v>
      </c>
      <c r="D18" s="11">
        <f>(+B18-C18)/C18*100</f>
        <v>14.514033264033262</v>
      </c>
      <c r="E18" s="10">
        <f>SUM(JANUARY!B18+FEBRUARY!B18+MARCH!B17)+B18</f>
        <v>254154</v>
      </c>
      <c r="F18" s="10">
        <f>SUM(JANUARY!C18+FEBRUARY!C18+MARCH!C17)+C18</f>
        <v>252051</v>
      </c>
      <c r="G18" s="11">
        <f>(+E18-F18)/F18*100</f>
        <v>0.8343549519740052</v>
      </c>
    </row>
    <row r="19" spans="1:7" ht="12.75">
      <c r="A19" s="9" t="s">
        <v>8</v>
      </c>
      <c r="B19" s="12">
        <f>SUM(B17:B18)</f>
        <v>79476</v>
      </c>
      <c r="C19" s="12">
        <f>SUM(C17:C18)</f>
        <v>73694</v>
      </c>
      <c r="D19" s="13">
        <f>(+B19-C19)/C19*100</f>
        <v>7.845957608489158</v>
      </c>
      <c r="E19" s="12">
        <f>SUM(E17:E18)</f>
        <v>289198</v>
      </c>
      <c r="F19" s="12">
        <f>SUM(F17:F18)</f>
        <v>296418</v>
      </c>
      <c r="G19" s="13">
        <f>(+E19-F19)/F19*100</f>
        <v>-2.4357495158863496</v>
      </c>
    </row>
    <row r="20" spans="1:7" ht="12.75">
      <c r="A20" s="34" t="s">
        <v>2</v>
      </c>
      <c r="B20" s="22"/>
      <c r="C20" s="22"/>
      <c r="D20" s="16" t="s">
        <v>2</v>
      </c>
      <c r="E20" s="10"/>
      <c r="F20" s="10"/>
      <c r="G20" s="16" t="s">
        <v>2</v>
      </c>
    </row>
    <row r="21" spans="1:7" ht="12.75">
      <c r="A21" s="22"/>
      <c r="B21" s="22"/>
      <c r="C21" s="22"/>
      <c r="D21" s="16" t="s">
        <v>2</v>
      </c>
      <c r="E21" s="10"/>
      <c r="F21" s="10"/>
      <c r="G21" s="16" t="s">
        <v>2</v>
      </c>
    </row>
    <row r="22" spans="1:7" ht="15" customHeight="1">
      <c r="A22" s="17" t="s">
        <v>10</v>
      </c>
      <c r="B22" s="22"/>
      <c r="C22" s="22"/>
      <c r="D22" s="16" t="s">
        <v>2</v>
      </c>
      <c r="E22" s="10"/>
      <c r="F22" s="10"/>
      <c r="G22" s="16" t="s">
        <v>2</v>
      </c>
    </row>
    <row r="23" spans="1:7" ht="12.75">
      <c r="A23" s="47" t="s">
        <v>6</v>
      </c>
      <c r="B23" s="10">
        <v>18627</v>
      </c>
      <c r="C23" s="10">
        <v>21661</v>
      </c>
      <c r="D23" s="11">
        <f>(+B23-C23)/C23*100</f>
        <v>-14.006740224366373</v>
      </c>
      <c r="E23" s="10">
        <f>SUM(JANUARY!B23+FEBRUARY!B23+MARCH!B22)+B23</f>
        <v>73235</v>
      </c>
      <c r="F23" s="10">
        <f>SUM(JANUARY!C23+FEBRUARY!C23+MARCH!C22)+C23</f>
        <v>72021</v>
      </c>
      <c r="G23" s="11">
        <f>(+E23-F23)/F23*100</f>
        <v>1.6856194720984157</v>
      </c>
    </row>
    <row r="24" spans="1:7" ht="12.75">
      <c r="A24" s="47" t="s">
        <v>7</v>
      </c>
      <c r="B24" s="10">
        <v>128460</v>
      </c>
      <c r="C24" s="10">
        <v>153952</v>
      </c>
      <c r="D24" s="11">
        <f>(+B24-C24)/C24*100</f>
        <v>-16.55840781542299</v>
      </c>
      <c r="E24" s="10">
        <f>SUM(JANUARY!B24+FEBRUARY!B24+MARCH!B23)+B24</f>
        <v>610838</v>
      </c>
      <c r="F24" s="10">
        <f>SUM(JANUARY!C24+FEBRUARY!C24+MARCH!C23)+C24</f>
        <v>661619</v>
      </c>
      <c r="G24" s="11">
        <f>(+E24-F24)/F24*100</f>
        <v>-7.675263255740841</v>
      </c>
    </row>
    <row r="25" spans="1:7" ht="12.75">
      <c r="A25" s="9" t="s">
        <v>8</v>
      </c>
      <c r="B25" s="12">
        <f>SUM(B23:B24)</f>
        <v>147087</v>
      </c>
      <c r="C25" s="12">
        <f>SUM(C23:C24)</f>
        <v>175613</v>
      </c>
      <c r="D25" s="13">
        <f>(+B25-C25)/C25*100</f>
        <v>-16.243672165500275</v>
      </c>
      <c r="E25" s="12">
        <f>SUM(E23:E24)</f>
        <v>684073</v>
      </c>
      <c r="F25" s="12">
        <f>SUM(F23:F24)</f>
        <v>733640</v>
      </c>
      <c r="G25" s="13">
        <f>(+E25-F25)/F25*100</f>
        <v>-6.7563109972193445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2.75">
      <c r="A27" s="22"/>
      <c r="B27" s="22"/>
      <c r="C27" s="22"/>
      <c r="D27" s="16" t="s">
        <v>2</v>
      </c>
      <c r="E27" s="10"/>
      <c r="F27" s="10"/>
      <c r="G27" s="16" t="s">
        <v>2</v>
      </c>
    </row>
    <row r="28" spans="1:7" ht="15" customHeight="1">
      <c r="A28" s="17" t="s">
        <v>49</v>
      </c>
      <c r="B28" s="22"/>
      <c r="C28" s="22"/>
      <c r="D28" s="16" t="s">
        <v>2</v>
      </c>
      <c r="E28" s="10"/>
      <c r="F28" s="10"/>
      <c r="G28" s="11"/>
    </row>
    <row r="29" spans="1:7" ht="12.75">
      <c r="A29" s="47" t="s">
        <v>6</v>
      </c>
      <c r="B29" s="10">
        <f>SUM(B11+B17+B23)</f>
        <v>117388</v>
      </c>
      <c r="C29" s="10">
        <f>SUM(C11+C17+C23)</f>
        <v>139024</v>
      </c>
      <c r="D29" s="11">
        <f>(+B29-C29)/C29*100</f>
        <v>-15.562780527103234</v>
      </c>
      <c r="E29" s="10">
        <f>SUM(E11+E17+E23)</f>
        <v>461882</v>
      </c>
      <c r="F29" s="10">
        <f>SUM(F11+F17+F23)</f>
        <v>495632</v>
      </c>
      <c r="G29" s="11">
        <f>(+E29-F29)/F29*100</f>
        <v>-6.809487684411014</v>
      </c>
    </row>
    <row r="30" spans="1:7" ht="12.75">
      <c r="A30" s="47" t="s">
        <v>7</v>
      </c>
      <c r="B30" s="10">
        <f>SUM(B12+B18+B24)</f>
        <v>436983</v>
      </c>
      <c r="C30" s="10">
        <f>SUM(C12+C18+C24)</f>
        <v>410716</v>
      </c>
      <c r="D30" s="11">
        <f>(+B30-C30)/C30*100</f>
        <v>6.3954167843473355</v>
      </c>
      <c r="E30" s="10">
        <f>SUM(E12+E18+E24)</f>
        <v>1837909</v>
      </c>
      <c r="F30" s="10">
        <f>SUM(F12+F18+F24)</f>
        <v>1744357</v>
      </c>
      <c r="G30" s="11">
        <f>(+E30-F30)/F30*100</f>
        <v>5.3631223425021375</v>
      </c>
    </row>
    <row r="31" spans="1:7" ht="12.75">
      <c r="A31" s="18" t="s">
        <v>8</v>
      </c>
      <c r="B31" s="48">
        <f>SUM(B29:B30)</f>
        <v>554371</v>
      </c>
      <c r="C31" s="48">
        <f>SUM(C29:C30)</f>
        <v>549740</v>
      </c>
      <c r="D31" s="21">
        <f>(+B31-C31)/C31*100</f>
        <v>0.8423982246152727</v>
      </c>
      <c r="E31" s="48">
        <f>SUM(E29:E30)</f>
        <v>2299791</v>
      </c>
      <c r="F31" s="48">
        <f>SUM(F29:F30)</f>
        <v>2239989</v>
      </c>
      <c r="G31" s="21">
        <f>(+E31-F31)/F31*100</f>
        <v>2.669745253213297</v>
      </c>
    </row>
    <row r="32" spans="1:7" ht="12.75">
      <c r="A32" s="22"/>
      <c r="B32" s="22"/>
      <c r="C32" s="22"/>
      <c r="D32" s="16" t="s">
        <v>2</v>
      </c>
      <c r="E32" s="10"/>
      <c r="F32" s="10"/>
      <c r="G32" s="11"/>
    </row>
    <row r="33" spans="1:7" ht="12.75">
      <c r="A33" s="145"/>
      <c r="B33" s="22"/>
      <c r="C33" s="22"/>
      <c r="D33" s="22" t="s">
        <v>2</v>
      </c>
      <c r="E33" s="22"/>
      <c r="F33" s="22"/>
      <c r="G33" s="11"/>
    </row>
    <row r="34" spans="1:7" ht="12.75">
      <c r="A34" s="145" t="s">
        <v>65</v>
      </c>
      <c r="B34" s="22"/>
      <c r="C34" s="22"/>
      <c r="D34" s="22"/>
      <c r="E34" s="22"/>
      <c r="F34" s="22"/>
      <c r="G34" s="11"/>
    </row>
    <row r="35" spans="1:7" ht="12.75">
      <c r="A35" s="145" t="s">
        <v>62</v>
      </c>
      <c r="B35" s="22"/>
      <c r="C35" s="22"/>
      <c r="D35" s="22"/>
      <c r="E35" s="22"/>
      <c r="F35" s="22"/>
      <c r="G35" s="11"/>
    </row>
    <row r="36" spans="1:7" ht="12.75">
      <c r="A36" s="145" t="s">
        <v>63</v>
      </c>
      <c r="B36" s="22"/>
      <c r="C36" s="22"/>
      <c r="D36" s="22"/>
      <c r="E36" s="22"/>
      <c r="F36" s="22"/>
      <c r="G36" s="22"/>
    </row>
    <row r="37" spans="1:7" ht="12.75">
      <c r="A37" s="145" t="s">
        <v>64</v>
      </c>
      <c r="B37" s="22"/>
      <c r="C37" s="22"/>
      <c r="D37" s="22"/>
      <c r="E37" s="22"/>
      <c r="F37" s="22"/>
      <c r="G37" s="22"/>
    </row>
    <row r="38" spans="1:7" ht="11.25" customHeight="1">
      <c r="A38" s="158" t="s">
        <v>153</v>
      </c>
      <c r="B38" s="22"/>
      <c r="C38" s="22"/>
      <c r="D38" s="22"/>
      <c r="E38" s="22"/>
      <c r="F38" s="22"/>
      <c r="G38" s="22"/>
    </row>
    <row r="39" spans="1:7" ht="15" customHeight="1">
      <c r="A39" s="158" t="s">
        <v>152</v>
      </c>
      <c r="B39" s="22"/>
      <c r="C39" s="22"/>
      <c r="D39" s="22"/>
      <c r="E39" s="22"/>
      <c r="F39" s="22"/>
      <c r="G39" s="22"/>
    </row>
    <row r="40" spans="1:7" ht="15" customHeight="1">
      <c r="A40" s="145"/>
      <c r="B40" s="22"/>
      <c r="C40" s="22"/>
      <c r="D40" s="22"/>
      <c r="E40" s="22"/>
      <c r="F40" s="22"/>
      <c r="G40" s="22"/>
    </row>
    <row r="41" spans="1:7" ht="15" customHeight="1">
      <c r="A41" s="145"/>
      <c r="B41" s="22"/>
      <c r="C41" s="22"/>
      <c r="D41" s="22"/>
      <c r="E41" s="22"/>
      <c r="F41" s="22"/>
      <c r="G41" s="22"/>
    </row>
    <row r="42" spans="1:7" ht="15" customHeight="1">
      <c r="A42" s="145"/>
      <c r="B42" s="22"/>
      <c r="C42" s="22"/>
      <c r="D42" s="22"/>
      <c r="E42" s="22"/>
      <c r="F42" s="22"/>
      <c r="G42" s="22"/>
    </row>
    <row r="43" spans="1:7" ht="15" customHeight="1">
      <c r="A43" s="145"/>
      <c r="B43" s="22"/>
      <c r="C43" s="22"/>
      <c r="D43" s="22"/>
      <c r="E43" s="22"/>
      <c r="F43" s="22"/>
      <c r="G43" s="22"/>
    </row>
    <row r="44" spans="1:7" ht="15" customHeight="1">
      <c r="A44" s="145"/>
      <c r="B44" s="22"/>
      <c r="C44" s="22"/>
      <c r="D44" s="22"/>
      <c r="E44" s="22"/>
      <c r="F44" s="22"/>
      <c r="G44" s="22"/>
    </row>
    <row r="45" spans="1:7" ht="15" customHeight="1">
      <c r="A45" s="145"/>
      <c r="B45" s="22"/>
      <c r="C45" s="22"/>
      <c r="D45" s="22"/>
      <c r="E45" s="22"/>
      <c r="F45" s="22"/>
      <c r="G45" s="22"/>
    </row>
    <row r="46" spans="1:7" ht="13.5" customHeight="1">
      <c r="A46" s="145"/>
      <c r="B46" s="22"/>
      <c r="C46" s="22"/>
      <c r="D46" s="22"/>
      <c r="E46" s="22"/>
      <c r="F46" s="22"/>
      <c r="G46" s="22"/>
    </row>
    <row r="47" spans="1:7" ht="15" customHeight="1">
      <c r="A47" s="145"/>
      <c r="B47" s="22"/>
      <c r="C47" s="22"/>
      <c r="D47" s="22"/>
      <c r="E47" s="22"/>
      <c r="F47" s="22"/>
      <c r="G47" s="22"/>
    </row>
    <row r="48" spans="1:7" ht="12" customHeight="1">
      <c r="A48" s="145"/>
      <c r="B48" s="22"/>
      <c r="C48" s="22"/>
      <c r="D48" s="22"/>
      <c r="E48" s="22"/>
      <c r="F48" s="22"/>
      <c r="G48" s="22"/>
    </row>
    <row r="49" spans="1:7" ht="10.5" customHeight="1">
      <c r="A49" s="145"/>
      <c r="B49" s="22"/>
      <c r="C49" s="22"/>
      <c r="D49" s="22"/>
      <c r="E49" s="22"/>
      <c r="F49" s="22"/>
      <c r="G49" s="22"/>
    </row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119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29" t="s">
        <v>117</v>
      </c>
      <c r="C55" s="29" t="s">
        <v>76</v>
      </c>
      <c r="D55" s="8" t="s">
        <v>5</v>
      </c>
      <c r="E55" s="45" t="s">
        <v>118</v>
      </c>
      <c r="F55" s="45" t="s">
        <v>77</v>
      </c>
      <c r="G55" s="8" t="s">
        <v>5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89789</v>
      </c>
      <c r="C57" s="12">
        <f>C58+C59</f>
        <v>105237</v>
      </c>
      <c r="D57" s="33">
        <f>(+B57-C57)/C57*100</f>
        <v>-14.67924779307658</v>
      </c>
      <c r="E57" s="12">
        <f>SUM(E58+E59)</f>
        <v>353603</v>
      </c>
      <c r="F57" s="12">
        <f>SUM(F58+F59)</f>
        <v>379244</v>
      </c>
      <c r="G57" s="13">
        <f>(+E57-F57)/F57*100</f>
        <v>-6.7610825748067205</v>
      </c>
    </row>
    <row r="58" spans="1:7" ht="12.75">
      <c r="A58" s="14" t="s">
        <v>18</v>
      </c>
      <c r="B58" s="30">
        <v>89789</v>
      </c>
      <c r="C58" s="30">
        <v>105237</v>
      </c>
      <c r="D58" s="11">
        <f>(+B58-C58)/C58*100</f>
        <v>-14.67924779307658</v>
      </c>
      <c r="E58" s="10">
        <f>SUM(JANUARY!B58+FEBRUARY!B58+MARCH!B58)+B58</f>
        <v>353603</v>
      </c>
      <c r="F58" s="10">
        <f>SUM(JANUARY!C58+FEBRUARY!C58+MARCH!C58)+C58</f>
        <v>379244</v>
      </c>
      <c r="G58" s="11">
        <f>(+E58-F58)/F58*100</f>
        <v>-6.7610825748067205</v>
      </c>
    </row>
    <row r="59" spans="1:7" ht="12.75">
      <c r="A59" s="14" t="s">
        <v>19</v>
      </c>
      <c r="B59" s="31">
        <v>0</v>
      </c>
      <c r="C59" s="31">
        <v>0</v>
      </c>
      <c r="D59" s="11">
        <v>0</v>
      </c>
      <c r="E59" s="10">
        <f>SUM(JANUARY!B59+FEBRUARY!B59+MARCH!B59)+B59</f>
        <v>0</v>
      </c>
      <c r="F59" s="10">
        <f>SUM(JANUARY!C59+FEBRUARY!C59+MARCH!C59)+C59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8972</v>
      </c>
      <c r="C61" s="12">
        <f>C62+C63</f>
        <v>12126</v>
      </c>
      <c r="D61" s="33">
        <f>(+B61-C61)/C61*100</f>
        <v>-26.010225960745505</v>
      </c>
      <c r="E61" s="12">
        <f>E62+E63</f>
        <v>35044</v>
      </c>
      <c r="F61" s="12">
        <f>F62+F63</f>
        <v>44367</v>
      </c>
      <c r="G61" s="13">
        <f>(+E61-F61)/F61*100</f>
        <v>-21.013365789888883</v>
      </c>
    </row>
    <row r="62" spans="1:7" ht="12.75">
      <c r="A62" s="34" t="s">
        <v>20</v>
      </c>
      <c r="B62" s="10">
        <v>8972</v>
      </c>
      <c r="C62" s="10">
        <v>12126</v>
      </c>
      <c r="D62" s="11">
        <f>(+B62-C62)/C62*100</f>
        <v>-26.010225960745505</v>
      </c>
      <c r="E62" s="10">
        <f>SUM(JANUARY!B62+FEBRUARY!B62+MARCH!B62)+B62</f>
        <v>35044</v>
      </c>
      <c r="F62" s="10">
        <f>SUM(JANUARY!C62+FEBRUARY!C62+MARCH!C62)+C62</f>
        <v>44367</v>
      </c>
      <c r="G62" s="11">
        <f>(+E62-F62)/F62*100</f>
        <v>-21.013365789888883</v>
      </c>
    </row>
    <row r="63" spans="1:7" ht="12.75">
      <c r="A63" s="34" t="s">
        <v>21</v>
      </c>
      <c r="B63" s="31">
        <v>0</v>
      </c>
      <c r="C63" s="31">
        <v>0</v>
      </c>
      <c r="D63" s="11">
        <v>0</v>
      </c>
      <c r="E63" s="10">
        <f>SUM(JANUARY!B63+FEBRUARY!B63+MARCH!B63)+B63</f>
        <v>0</v>
      </c>
      <c r="F63" s="10">
        <f>SUM(JANUARY!C63+FEBRUARY!C63+MARCH!C63)+C63</f>
        <v>0</v>
      </c>
      <c r="G63" s="11">
        <v>0</v>
      </c>
    </row>
    <row r="64" spans="1:7" ht="12.75">
      <c r="A64" s="14"/>
      <c r="B64" s="32"/>
      <c r="C64" s="32"/>
      <c r="D64" s="40"/>
      <c r="E64" s="9"/>
      <c r="F64" s="9"/>
      <c r="G64" s="9"/>
    </row>
    <row r="65" spans="1:7" ht="12.75">
      <c r="A65" s="17" t="s">
        <v>10</v>
      </c>
      <c r="B65" s="35">
        <f>B67+B73+B78+B82+B83+B84+B86+B91+B92+B93+B94</f>
        <v>18627</v>
      </c>
      <c r="C65" s="35">
        <f>C67+C73+C78+C82+C83+C84+C86+C91+C92+C93+C94</f>
        <v>21661</v>
      </c>
      <c r="D65" s="11">
        <f>(+B65-C65)/C65*100</f>
        <v>-14.006740224366373</v>
      </c>
      <c r="E65" s="35">
        <f>E67+E73+E78+E82+E83+E84+E86+E91+E92+E93+E94</f>
        <v>73235</v>
      </c>
      <c r="F65" s="35">
        <f>F67+F73+F78+F82+F83+F84+F86+F91+F92+F93+F94</f>
        <v>72021</v>
      </c>
      <c r="G65" s="13">
        <f>(+E65-F65)/F65*100</f>
        <v>1.6856194720984157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7326</v>
      </c>
      <c r="C67" s="36">
        <f>SUM(C68:C71)</f>
        <v>8704</v>
      </c>
      <c r="D67" s="33">
        <f>(+B67-C67)/C67*100</f>
        <v>-15.831801470588236</v>
      </c>
      <c r="E67" s="36">
        <f>SUM(E68:E71)</f>
        <v>26835</v>
      </c>
      <c r="F67" s="36">
        <f>SUM(F68:F71)</f>
        <v>25929</v>
      </c>
      <c r="G67" s="13">
        <f>(+E67-F67)/F67*100</f>
        <v>3.4941571213698945</v>
      </c>
    </row>
    <row r="68" spans="1:7" ht="12.75">
      <c r="A68" s="34" t="s">
        <v>24</v>
      </c>
      <c r="B68" s="10">
        <v>5708</v>
      </c>
      <c r="C68" s="10">
        <v>6476</v>
      </c>
      <c r="D68" s="11">
        <f>(+B68-C68)/C68*100</f>
        <v>-11.8591723285979</v>
      </c>
      <c r="E68" s="10">
        <f>SUM(JANUARY!B68+FEBRUARY!B68+MARCH!B68)+B68</f>
        <v>21054</v>
      </c>
      <c r="F68" s="10">
        <f>SUM(JANUARY!C68+FEBRUARY!C68+MARCH!C68)+C68</f>
        <v>19777</v>
      </c>
      <c r="G68" s="11">
        <f>(+E68-F68)/F68*100</f>
        <v>6.456995499823027</v>
      </c>
    </row>
    <row r="69" spans="1:7" ht="12.75">
      <c r="A69" s="34" t="s">
        <v>25</v>
      </c>
      <c r="B69" s="10">
        <v>1507</v>
      </c>
      <c r="C69" s="10">
        <v>1967</v>
      </c>
      <c r="D69" s="11">
        <f>(+B69-C69)/C69*100</f>
        <v>-23.38586680223691</v>
      </c>
      <c r="E69" s="10">
        <f>SUM(JANUARY!B69+FEBRUARY!B69+MARCH!B69)+B69</f>
        <v>5445</v>
      </c>
      <c r="F69" s="10">
        <f>SUM(JANUARY!C69+FEBRUARY!C69+MARCH!C69)+C69</f>
        <v>5654</v>
      </c>
      <c r="G69" s="11">
        <f>(+E69-F69)/F69*100</f>
        <v>-3.6964980544747084</v>
      </c>
    </row>
    <row r="70" spans="1:7" ht="12.75">
      <c r="A70" s="34" t="s">
        <v>66</v>
      </c>
      <c r="B70" s="10">
        <v>62</v>
      </c>
      <c r="C70" s="10">
        <v>197</v>
      </c>
      <c r="D70" s="11">
        <f>(+B70-C70)/C70*100</f>
        <v>-68.52791878172589</v>
      </c>
      <c r="E70" s="10">
        <f>SUM(JANUARY!B70+FEBRUARY!B70+MARCH!B70)+B70</f>
        <v>115</v>
      </c>
      <c r="F70" s="10">
        <f>SUM(JANUARY!C70+FEBRUARY!C70+MARCH!C70)+C70</f>
        <v>358</v>
      </c>
      <c r="G70" s="11">
        <f>(+E70-F70)/F70*100</f>
        <v>-67.87709497206704</v>
      </c>
    </row>
    <row r="71" spans="1:7" ht="12.75">
      <c r="A71" s="34" t="s">
        <v>26</v>
      </c>
      <c r="B71" s="10">
        <v>49</v>
      </c>
      <c r="C71" s="10">
        <v>64</v>
      </c>
      <c r="D71" s="11">
        <f>(+B71-C71)/C71*100</f>
        <v>-23.4375</v>
      </c>
      <c r="E71" s="10">
        <f>SUM(JANUARY!B71+FEBRUARY!B71+MARCH!B71)+B71</f>
        <v>221</v>
      </c>
      <c r="F71" s="10">
        <f>SUM(JANUARY!C71+FEBRUARY!C71+MARCH!C71)+C71</f>
        <v>140</v>
      </c>
      <c r="G71" s="11">
        <f>(+E71-F71)/F71*100</f>
        <v>57.85714285714286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803</v>
      </c>
      <c r="C73" s="12">
        <f>SUM(C74:C76)</f>
        <v>931</v>
      </c>
      <c r="D73" s="33">
        <f>(+B73-C73)/C73*100</f>
        <v>-13.748657357679914</v>
      </c>
      <c r="E73" s="12">
        <f>SUM(E74:E76)</f>
        <v>2787</v>
      </c>
      <c r="F73" s="12">
        <f>SUM(F74:F76)</f>
        <v>3280</v>
      </c>
      <c r="G73" s="13">
        <f>(+E73-F73)/F73*100</f>
        <v>-15.030487804878048</v>
      </c>
    </row>
    <row r="74" spans="1:7" ht="12.75">
      <c r="A74" s="34" t="s">
        <v>28</v>
      </c>
      <c r="B74" s="10">
        <v>260</v>
      </c>
      <c r="C74" s="10">
        <v>433</v>
      </c>
      <c r="D74" s="11">
        <f>(+B74-C74)/C74*100</f>
        <v>-39.95381062355658</v>
      </c>
      <c r="E74" s="10">
        <f>SUM(JANUARY!B74+FEBRUARY!B74+MARCH!B74)+B74</f>
        <v>1021</v>
      </c>
      <c r="F74" s="10">
        <f>SUM(JANUARY!C74+FEBRUARY!C74+MARCH!C74)+C74</f>
        <v>1454</v>
      </c>
      <c r="G74" s="11">
        <f>(+E74-F74)/F74*100</f>
        <v>-29.779917469050893</v>
      </c>
    </row>
    <row r="75" spans="1:7" ht="12.75">
      <c r="A75" s="34" t="s">
        <v>29</v>
      </c>
      <c r="B75" s="10">
        <v>235</v>
      </c>
      <c r="C75" s="10">
        <v>284</v>
      </c>
      <c r="D75" s="11">
        <f>(+B75-C75)/C75*100</f>
        <v>-17.253521126760564</v>
      </c>
      <c r="E75" s="10">
        <f>SUM(JANUARY!B75+FEBRUARY!B75+MARCH!B75)+B75</f>
        <v>549</v>
      </c>
      <c r="F75" s="10">
        <f>SUM(JANUARY!C75+FEBRUARY!C75+MARCH!C75)+C75</f>
        <v>1221</v>
      </c>
      <c r="G75" s="11">
        <f>(+E75-F75)/F75*100</f>
        <v>-55.03685503685504</v>
      </c>
    </row>
    <row r="76" spans="1:7" ht="12.75">
      <c r="A76" s="34" t="s">
        <v>30</v>
      </c>
      <c r="B76" s="10">
        <v>308</v>
      </c>
      <c r="C76" s="10">
        <v>214</v>
      </c>
      <c r="D76" s="11">
        <f>(+B76-C76)/C76*100</f>
        <v>43.925233644859816</v>
      </c>
      <c r="E76" s="10">
        <f>SUM(JANUARY!B76+FEBRUARY!B76+MARCH!B76)+B76</f>
        <v>1217</v>
      </c>
      <c r="F76" s="10">
        <f>SUM(JANUARY!C76+FEBRUARY!C76+MARCH!C76)+C76</f>
        <v>605</v>
      </c>
      <c r="G76" s="11">
        <f>(+E76-F76)/F76*100</f>
        <v>101.15702479338844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633</v>
      </c>
      <c r="C78" s="12">
        <f>SUM(C79:C80)</f>
        <v>835</v>
      </c>
      <c r="D78" s="33">
        <f>(+B78-C78)/C78*100</f>
        <v>-24.191616766467067</v>
      </c>
      <c r="E78" s="12">
        <f>SUM(E79:E80)</f>
        <v>2393</v>
      </c>
      <c r="F78" s="12">
        <f>SUM(F79:F80)</f>
        <v>3142</v>
      </c>
      <c r="G78" s="13">
        <f>(+E78-F78)/F78*100</f>
        <v>-23.83831954169319</v>
      </c>
    </row>
    <row r="79" spans="1:7" ht="12.75">
      <c r="A79" s="34" t="s">
        <v>32</v>
      </c>
      <c r="B79" s="10">
        <v>369</v>
      </c>
      <c r="C79" s="10">
        <v>458</v>
      </c>
      <c r="D79" s="11">
        <f>(+B79-C79)/C79*100</f>
        <v>-19.432314410480352</v>
      </c>
      <c r="E79" s="10">
        <f>SUM(JANUARY!B79+FEBRUARY!B79+MARCH!B79)+B79</f>
        <v>1236</v>
      </c>
      <c r="F79" s="10">
        <f>SUM(JANUARY!C79+FEBRUARY!C79+MARCH!C79)+C79</f>
        <v>1744</v>
      </c>
      <c r="G79" s="11">
        <f>(+E79-F79)/F79*100</f>
        <v>-29.128440366972473</v>
      </c>
    </row>
    <row r="80" spans="1:7" ht="12.75">
      <c r="A80" s="34" t="s">
        <v>33</v>
      </c>
      <c r="B80" s="10">
        <v>264</v>
      </c>
      <c r="C80" s="10">
        <v>377</v>
      </c>
      <c r="D80" s="11">
        <f>(+B80-C80)/C80*100</f>
        <v>-29.973474801061005</v>
      </c>
      <c r="E80" s="10">
        <f>SUM(JANUARY!B80+FEBRUARY!B80+MARCH!B80)+B80</f>
        <v>1157</v>
      </c>
      <c r="F80" s="10">
        <f>SUM(JANUARY!C80+FEBRUARY!C80+MARCH!C80)+C80</f>
        <v>1398</v>
      </c>
      <c r="G80" s="11">
        <f>(+E80-F80)/F80*100</f>
        <v>-17.238912732474965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1447</v>
      </c>
      <c r="C82" s="12">
        <v>1953</v>
      </c>
      <c r="D82" s="33">
        <f>(+B82-C82)/C82*100</f>
        <v>-25.908858166922684</v>
      </c>
      <c r="E82" s="142">
        <f>SUM(JANUARY!B82+FEBRUARY!B82+MARCH!B82)+B82</f>
        <v>5611</v>
      </c>
      <c r="F82" s="142">
        <f>SUM(JANUARY!C82+FEBRUARY!C82+MARCH!C82)+C82</f>
        <v>5269</v>
      </c>
      <c r="G82" s="13">
        <f>(+E82-F82)/F82*100</f>
        <v>6.490795217308786</v>
      </c>
    </row>
    <row r="83" spans="1:7" ht="12.75">
      <c r="A83" s="17" t="s">
        <v>35</v>
      </c>
      <c r="B83" s="12">
        <v>330</v>
      </c>
      <c r="C83" s="12">
        <v>486</v>
      </c>
      <c r="D83" s="11">
        <f>(+B83-C83)/C83*100</f>
        <v>-32.098765432098766</v>
      </c>
      <c r="E83" s="142">
        <f>SUM(JANUARY!B83+FEBRUARY!B83+MARCH!B83)+B83</f>
        <v>1541</v>
      </c>
      <c r="F83" s="142">
        <f>SUM(JANUARY!C83+FEBRUARY!C83+MARCH!C83)+C83</f>
        <v>1477</v>
      </c>
      <c r="G83" s="13">
        <f>(+E83-F83)/F83*100</f>
        <v>4.333107650643195</v>
      </c>
    </row>
    <row r="84" spans="1:7" ht="12.75">
      <c r="A84" s="17" t="s">
        <v>36</v>
      </c>
      <c r="B84" s="12">
        <v>93</v>
      </c>
      <c r="C84" s="12">
        <v>169</v>
      </c>
      <c r="D84" s="33">
        <f>(+B84-C84)/C84*100</f>
        <v>-44.97041420118343</v>
      </c>
      <c r="E84" s="142">
        <f>SUM(JANUARY!B84+FEBRUARY!B84+MARCH!B84)+B84</f>
        <v>300</v>
      </c>
      <c r="F84" s="142">
        <f>SUM(JANUARY!C84+FEBRUARY!C84+MARCH!C84)+C84</f>
        <v>479</v>
      </c>
      <c r="G84" s="13">
        <f>(+E84-F84)/F84*100</f>
        <v>-37.36951983298539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3277</v>
      </c>
      <c r="C86" s="12">
        <f>SUM(C87:C89)</f>
        <v>3519</v>
      </c>
      <c r="D86" s="33">
        <f>(+B86-C86)/C86*100</f>
        <v>-6.8769536800227336</v>
      </c>
      <c r="E86" s="12">
        <f>SUM(E87:E89)</f>
        <v>12995</v>
      </c>
      <c r="F86" s="12">
        <f>SUM(F87:F89)</f>
        <v>12932</v>
      </c>
      <c r="G86" s="13">
        <f>(+E86-F86)/F86*100</f>
        <v>0.48716362511599137</v>
      </c>
    </row>
    <row r="87" spans="1:7" ht="12.75">
      <c r="A87" s="34" t="s">
        <v>38</v>
      </c>
      <c r="B87" s="10">
        <v>372</v>
      </c>
      <c r="C87" s="10">
        <v>500</v>
      </c>
      <c r="D87" s="11">
        <f>(+B87-C87)/C87*100</f>
        <v>-25.6</v>
      </c>
      <c r="E87" s="10">
        <f>SUM(JANUARY!B87+FEBRUARY!B87+MARCH!B87)+B87</f>
        <v>1644</v>
      </c>
      <c r="F87" s="10">
        <f>SUM(JANUARY!C87+FEBRUARY!C87+MARCH!C87)+C87</f>
        <v>2078</v>
      </c>
      <c r="G87" s="11">
        <f>(+E87-F87)/F87*100</f>
        <v>-20.88546679499519</v>
      </c>
    </row>
    <row r="88" spans="1:7" ht="12.75">
      <c r="A88" s="34" t="s">
        <v>39</v>
      </c>
      <c r="B88" s="10">
        <v>2791</v>
      </c>
      <c r="C88" s="10">
        <v>2756</v>
      </c>
      <c r="D88" s="11">
        <f>(+B88-C88)/C88*100</f>
        <v>1.269956458635704</v>
      </c>
      <c r="E88" s="10">
        <f>SUM(JANUARY!B88+FEBRUARY!B88+MARCH!B88)+B88</f>
        <v>10940</v>
      </c>
      <c r="F88" s="10">
        <f>SUM(JANUARY!C88+FEBRUARY!C88+MARCH!C88)+C88</f>
        <v>10108</v>
      </c>
      <c r="G88" s="11">
        <f>(+E88-F88)/F88*100</f>
        <v>8.231104075979422</v>
      </c>
    </row>
    <row r="89" spans="1:7" ht="12.75">
      <c r="A89" s="34" t="s">
        <v>40</v>
      </c>
      <c r="B89" s="10">
        <v>114</v>
      </c>
      <c r="C89" s="10">
        <v>263</v>
      </c>
      <c r="D89" s="11">
        <f>(+B89-C89)/C89*100</f>
        <v>-56.65399239543726</v>
      </c>
      <c r="E89" s="10">
        <f>SUM(JANUARY!B89+FEBRUARY!B89+MARCH!B89)+B89</f>
        <v>411</v>
      </c>
      <c r="F89" s="10">
        <f>SUM(JANUARY!C89+FEBRUARY!C89+MARCH!C89)+C89</f>
        <v>746</v>
      </c>
      <c r="G89" s="11">
        <f>(+E89-F89)/F89*100</f>
        <v>-44.90616621983914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3260</v>
      </c>
      <c r="C91" s="12">
        <v>3353</v>
      </c>
      <c r="D91" s="33">
        <f>(+B91-C91)/C91*100</f>
        <v>-2.773635550253504</v>
      </c>
      <c r="E91" s="142">
        <f>SUM(JANUARY!B91+FEBRUARY!B91+MARCH!B91)+B91</f>
        <v>14804</v>
      </c>
      <c r="F91" s="142">
        <f>SUM(JANUARY!C91+FEBRUARY!C91+MARCH!C91)+C91</f>
        <v>12490</v>
      </c>
      <c r="G91" s="13">
        <f>(+E91-F91)/F91*100</f>
        <v>18.52682145716573</v>
      </c>
    </row>
    <row r="92" spans="1:7" ht="12.75">
      <c r="A92" s="17" t="s">
        <v>42</v>
      </c>
      <c r="B92" s="12">
        <v>14</v>
      </c>
      <c r="C92" s="12">
        <v>23</v>
      </c>
      <c r="D92" s="33">
        <f>(+B92-C92)/C92*100</f>
        <v>-39.130434782608695</v>
      </c>
      <c r="E92" s="142">
        <f>SUM(JANUARY!B92+FEBRUARY!B92+MARCH!B92)+B92</f>
        <v>59</v>
      </c>
      <c r="F92" s="142">
        <f>SUM(JANUARY!C92+FEBRUARY!C92+MARCH!C92)+C92</f>
        <v>78</v>
      </c>
      <c r="G92" s="13">
        <f>(+E92-F92)/F92*100</f>
        <v>-24.358974358974358</v>
      </c>
    </row>
    <row r="93" spans="1:7" ht="12.75">
      <c r="A93" s="17" t="s">
        <v>43</v>
      </c>
      <c r="B93" s="12">
        <v>78</v>
      </c>
      <c r="C93" s="12">
        <v>132</v>
      </c>
      <c r="D93" s="33">
        <f>(+B93-C93)/C93*100</f>
        <v>-40.909090909090914</v>
      </c>
      <c r="E93" s="142">
        <f>SUM(JANUARY!B93+FEBRUARY!B93+MARCH!B93)+B93</f>
        <v>364</v>
      </c>
      <c r="F93" s="142">
        <f>SUM(JANUARY!C93+FEBRUARY!C93+MARCH!C93)+C93</f>
        <v>446</v>
      </c>
      <c r="G93" s="13">
        <f>(+E93-F93)/F93*100</f>
        <v>-18.385650224215247</v>
      </c>
    </row>
    <row r="94" spans="1:7" ht="12.75">
      <c r="A94" s="17" t="s">
        <v>44</v>
      </c>
      <c r="B94" s="12">
        <v>1366</v>
      </c>
      <c r="C94" s="12">
        <v>1556</v>
      </c>
      <c r="D94" s="33">
        <f>(+B94-C94)/C94*100</f>
        <v>-12.210796915167094</v>
      </c>
      <c r="E94" s="142">
        <f>SUM(JANUARY!B94+FEBRUARY!B94+MARCH!B94)+B94</f>
        <v>5546</v>
      </c>
      <c r="F94" s="142">
        <f>SUM(JANUARY!C94+FEBRUARY!C94+MARCH!C94)+C94</f>
        <v>6499</v>
      </c>
      <c r="G94" s="13">
        <f>(+E94-F94)/F94*100</f>
        <v>-14.663794429912294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117388</v>
      </c>
      <c r="C96" s="12">
        <f>SUM(C57+C61+C65)</f>
        <v>139024</v>
      </c>
      <c r="D96" s="13">
        <f>(+B96-C96)/C96*100</f>
        <v>-15.562780527103234</v>
      </c>
      <c r="E96" s="12">
        <f>SUM(E57+E61+E65)</f>
        <v>461882</v>
      </c>
      <c r="F96" s="12">
        <f>SUM(F57+F61+F65)</f>
        <v>495632</v>
      </c>
      <c r="G96" s="13">
        <f>(+E96-F96)/F96*100</f>
        <v>-6.809487684411014</v>
      </c>
    </row>
    <row r="97" spans="1:7" ht="12.75">
      <c r="A97" s="165" t="s">
        <v>98</v>
      </c>
      <c r="B97" s="165"/>
      <c r="C97" s="165"/>
      <c r="D97" s="165"/>
      <c r="E97" s="165"/>
      <c r="F97" s="165"/>
      <c r="G97" s="165"/>
    </row>
    <row r="98" ht="12.75">
      <c r="A98" s="158" t="s">
        <v>153</v>
      </c>
    </row>
    <row r="99" ht="12.75">
      <c r="A99" s="158" t="s">
        <v>152</v>
      </c>
    </row>
  </sheetData>
  <sheetProtection/>
  <mergeCells count="1">
    <mergeCell ref="A97:G97"/>
  </mergeCells>
  <printOptions horizontalCentered="1"/>
  <pageMargins left="0.75" right="0.75" top="1" bottom="0.5" header="0.5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C10" sqref="C10"/>
    </sheetView>
  </sheetViews>
  <sheetFormatPr defaultColWidth="9.625" defaultRowHeight="12.75"/>
  <cols>
    <col min="1" max="1" width="18.00390625" style="53" customWidth="1"/>
    <col min="2" max="3" width="11.625" style="53" customWidth="1"/>
    <col min="4" max="4" width="7.625" style="53" customWidth="1"/>
    <col min="5" max="6" width="11.625" style="53" customWidth="1"/>
    <col min="7" max="7" width="7.625" style="53" customWidth="1"/>
    <col min="8" max="16384" width="9.625" style="53" customWidth="1"/>
  </cols>
  <sheetData>
    <row r="1" spans="1:7" ht="15" customHeight="1">
      <c r="A1" s="52" t="s">
        <v>0</v>
      </c>
      <c r="B1" s="52"/>
      <c r="C1" s="52"/>
      <c r="D1" s="52"/>
      <c r="E1" s="52"/>
      <c r="F1" s="52"/>
      <c r="G1" s="52"/>
    </row>
    <row r="2" spans="1:7" ht="15" customHeight="1">
      <c r="A2" s="54"/>
      <c r="B2" s="54"/>
      <c r="C2" s="54"/>
      <c r="D2" s="54"/>
      <c r="E2" s="54"/>
      <c r="F2" s="54"/>
      <c r="G2" s="54"/>
    </row>
    <row r="3" spans="1:7" ht="15" customHeight="1">
      <c r="A3" s="54" t="s">
        <v>122</v>
      </c>
      <c r="B3" s="54"/>
      <c r="C3" s="55"/>
      <c r="D3" s="54"/>
      <c r="E3" s="54"/>
      <c r="F3" s="54"/>
      <c r="G3" s="54"/>
    </row>
    <row r="4" spans="1:7" ht="12.75" customHeight="1">
      <c r="A4" s="56"/>
      <c r="B4" s="52"/>
      <c r="C4" s="57"/>
      <c r="D4" s="52"/>
      <c r="E4" s="52"/>
      <c r="F4" s="52"/>
      <c r="G4" s="52"/>
    </row>
    <row r="5" spans="1:7" ht="18.75" customHeight="1">
      <c r="A5" s="1" t="s">
        <v>1</v>
      </c>
      <c r="B5" s="52"/>
      <c r="C5" s="57"/>
      <c r="D5" s="52"/>
      <c r="E5" s="52"/>
      <c r="F5" s="52"/>
      <c r="G5" s="52"/>
    </row>
    <row r="6" spans="1:7" ht="12.75" customHeight="1">
      <c r="A6" s="58"/>
      <c r="B6" s="58"/>
      <c r="C6" s="59"/>
      <c r="D6" s="60"/>
      <c r="E6" s="60"/>
      <c r="F6" s="59"/>
      <c r="G6" s="58"/>
    </row>
    <row r="7" spans="1:7" ht="7.5" customHeight="1">
      <c r="A7" s="58"/>
      <c r="B7" s="58"/>
      <c r="C7" s="58"/>
      <c r="D7" s="58"/>
      <c r="E7" s="58"/>
      <c r="F7" s="58"/>
      <c r="G7" s="58"/>
    </row>
    <row r="8" spans="1:7" ht="4.5" customHeight="1">
      <c r="A8" s="58"/>
      <c r="B8" s="58"/>
      <c r="C8" s="58"/>
      <c r="D8" s="58"/>
      <c r="E8" s="58"/>
      <c r="F8" s="58"/>
      <c r="G8" s="58"/>
    </row>
    <row r="9" spans="1:7" ht="12.75" customHeight="1">
      <c r="A9" s="58"/>
      <c r="B9" s="61" t="s">
        <v>123</v>
      </c>
      <c r="C9" s="61" t="s">
        <v>79</v>
      </c>
      <c r="D9" s="62" t="s">
        <v>48</v>
      </c>
      <c r="E9" s="63" t="s">
        <v>124</v>
      </c>
      <c r="F9" s="63" t="s">
        <v>80</v>
      </c>
      <c r="G9" s="62" t="s">
        <v>48</v>
      </c>
    </row>
    <row r="10" spans="1:7" ht="14.25" customHeight="1">
      <c r="A10" s="64" t="s">
        <v>4</v>
      </c>
      <c r="B10" s="65"/>
      <c r="C10" s="65"/>
      <c r="D10" s="65"/>
      <c r="E10" s="65"/>
      <c r="F10" s="65"/>
      <c r="G10" s="65"/>
    </row>
    <row r="11" spans="1:7" ht="12.75" customHeight="1">
      <c r="A11" s="66" t="s">
        <v>6</v>
      </c>
      <c r="B11" s="67">
        <v>84091</v>
      </c>
      <c r="C11" s="67">
        <v>88566</v>
      </c>
      <c r="D11" s="68">
        <f>(+B11-C11)/C11</f>
        <v>-0.05052729038231375</v>
      </c>
      <c r="E11" s="10">
        <f>SUM(JANUARY!B11+FEBRUARY!B11+MARCH!B10+APRIL!B11)+B11</f>
        <v>437694</v>
      </c>
      <c r="F11" s="10">
        <f>SUM(JANUARY!C11+FEBRUARY!C11+MARCH!C10+APRIL!C11)+C11</f>
        <v>467810</v>
      </c>
      <c r="G11" s="68">
        <f>(+E11-F11)/F11</f>
        <v>-0.06437656313460594</v>
      </c>
    </row>
    <row r="12" spans="1:7" ht="12.75" customHeight="1">
      <c r="A12" s="66" t="s">
        <v>7</v>
      </c>
      <c r="B12" s="67">
        <v>178637</v>
      </c>
      <c r="C12" s="67">
        <v>175474</v>
      </c>
      <c r="D12" s="68">
        <f>(+B12-C12)/C12</f>
        <v>0.018025462461675235</v>
      </c>
      <c r="E12" s="10">
        <f>SUM(JANUARY!B12+FEBRUARY!B12+MARCH!B11+APRIL!B12)+B12</f>
        <v>1151554</v>
      </c>
      <c r="F12" s="10">
        <f>SUM(JANUARY!C12+FEBRUARY!C12+MARCH!C11+APRIL!C12)+C12</f>
        <v>1006161</v>
      </c>
      <c r="G12" s="68">
        <f>(+E12-F12)/F12</f>
        <v>0.1445027187497826</v>
      </c>
    </row>
    <row r="13" spans="1:7" ht="12.75" customHeight="1">
      <c r="A13" s="69" t="s">
        <v>8</v>
      </c>
      <c r="B13" s="70">
        <f>SUM(B11:B12)</f>
        <v>262728</v>
      </c>
      <c r="C13" s="70">
        <f>SUM(C11:C12)</f>
        <v>264040</v>
      </c>
      <c r="D13" s="71">
        <f>(+B13-C13)/C13</f>
        <v>-0.004968944099378882</v>
      </c>
      <c r="E13" s="70">
        <f>SUM(E11:E12)</f>
        <v>1589248</v>
      </c>
      <c r="F13" s="70">
        <f>SUM(F11:F12)</f>
        <v>1473971</v>
      </c>
      <c r="G13" s="71">
        <f>(+E13-F13)/F13</f>
        <v>0.07820845864674407</v>
      </c>
    </row>
    <row r="14" spans="1:7" ht="12.75" customHeight="1">
      <c r="A14" s="58"/>
      <c r="B14" s="58"/>
      <c r="C14" s="58"/>
      <c r="D14" s="72" t="s">
        <v>2</v>
      </c>
      <c r="E14" s="67"/>
      <c r="F14" s="67"/>
      <c r="G14" s="72" t="s">
        <v>2</v>
      </c>
    </row>
    <row r="15" spans="1:7" ht="12.75" customHeight="1">
      <c r="A15" s="58"/>
      <c r="B15" s="58"/>
      <c r="C15" s="58"/>
      <c r="D15" s="72" t="s">
        <v>2</v>
      </c>
      <c r="E15" s="67"/>
      <c r="F15" s="67"/>
      <c r="G15" s="72" t="s">
        <v>2</v>
      </c>
    </row>
    <row r="16" spans="1:7" ht="15" customHeight="1">
      <c r="A16" s="64" t="s">
        <v>9</v>
      </c>
      <c r="B16" s="58"/>
      <c r="C16" s="58"/>
      <c r="D16" s="72" t="s">
        <v>2</v>
      </c>
      <c r="E16" s="67"/>
      <c r="F16" s="67"/>
      <c r="G16" s="72" t="s">
        <v>2</v>
      </c>
    </row>
    <row r="17" spans="1:7" ht="12.75" customHeight="1">
      <c r="A17" s="66" t="s">
        <v>6</v>
      </c>
      <c r="B17" s="67">
        <v>8061</v>
      </c>
      <c r="C17" s="67">
        <v>8612</v>
      </c>
      <c r="D17" s="68">
        <f>(+B17-C17)/C17</f>
        <v>-0.06398049233627497</v>
      </c>
      <c r="E17" s="10">
        <f>SUM(JANUARY!B17+FEBRUARY!B17+MARCH!B16+APRIL!B17)+B17</f>
        <v>43105</v>
      </c>
      <c r="F17" s="10">
        <f>SUM(JANUARY!C17+FEBRUARY!C17+MARCH!C16+APRIL!C17)+C17</f>
        <v>52979</v>
      </c>
      <c r="G17" s="68">
        <f>(+E17-F17)/F17</f>
        <v>-0.1863757337813096</v>
      </c>
    </row>
    <row r="18" spans="1:7" ht="12.75" customHeight="1">
      <c r="A18" s="66" t="s">
        <v>7</v>
      </c>
      <c r="B18" s="67">
        <v>51998</v>
      </c>
      <c r="C18" s="67">
        <v>65555</v>
      </c>
      <c r="D18" s="68">
        <f>(+B18-C18)/C18</f>
        <v>-0.2068034474868431</v>
      </c>
      <c r="E18" s="10">
        <f>SUM(JANUARY!B18+FEBRUARY!B18+MARCH!B17+APRIL!B18)+B18</f>
        <v>306152</v>
      </c>
      <c r="F18" s="10">
        <f>SUM(JANUARY!C18+FEBRUARY!C18+MARCH!C17+APRIL!C18)+C18</f>
        <v>317606</v>
      </c>
      <c r="G18" s="68">
        <f>(+E18-F18)/F18</f>
        <v>-0.036063550436704596</v>
      </c>
    </row>
    <row r="19" spans="1:7" ht="12.75" customHeight="1">
      <c r="A19" s="69" t="s">
        <v>8</v>
      </c>
      <c r="B19" s="70">
        <f>SUM(B17:B18)</f>
        <v>60059</v>
      </c>
      <c r="C19" s="70">
        <f>SUM(C17:C18)</f>
        <v>74167</v>
      </c>
      <c r="D19" s="71">
        <f>(+B19-C19)/C19</f>
        <v>-0.19021936980058515</v>
      </c>
      <c r="E19" s="70">
        <f>SUM(E17:E18)</f>
        <v>349257</v>
      </c>
      <c r="F19" s="70">
        <f>SUM(F17:F18)</f>
        <v>370585</v>
      </c>
      <c r="G19" s="71">
        <f>(+E19-F19)/F19</f>
        <v>-0.05755224847201047</v>
      </c>
    </row>
    <row r="20" spans="1:7" ht="12.75" customHeight="1">
      <c r="A20" s="59" t="s">
        <v>2</v>
      </c>
      <c r="B20" s="58"/>
      <c r="C20" s="58"/>
      <c r="D20" s="72" t="s">
        <v>2</v>
      </c>
      <c r="E20" s="67"/>
      <c r="F20" s="67"/>
      <c r="G20" s="72" t="s">
        <v>2</v>
      </c>
    </row>
    <row r="21" spans="1:7" ht="12.75" customHeight="1">
      <c r="A21" s="58"/>
      <c r="B21" s="58"/>
      <c r="C21" s="58"/>
      <c r="D21" s="72" t="s">
        <v>2</v>
      </c>
      <c r="E21" s="67"/>
      <c r="F21" s="67"/>
      <c r="G21" s="72" t="s">
        <v>2</v>
      </c>
    </row>
    <row r="22" spans="1:7" ht="15.75" customHeight="1">
      <c r="A22" s="64" t="s">
        <v>10</v>
      </c>
      <c r="B22" s="58"/>
      <c r="C22" s="58"/>
      <c r="D22" s="72" t="s">
        <v>2</v>
      </c>
      <c r="E22" s="67"/>
      <c r="F22" s="67"/>
      <c r="G22" s="72" t="s">
        <v>2</v>
      </c>
    </row>
    <row r="23" spans="1:7" ht="12.75" customHeight="1">
      <c r="A23" s="66" t="s">
        <v>6</v>
      </c>
      <c r="B23" s="67">
        <v>21747</v>
      </c>
      <c r="C23" s="67">
        <v>21601</v>
      </c>
      <c r="D23" s="68">
        <f>(+B23-C23)/C23</f>
        <v>0.006758946345076617</v>
      </c>
      <c r="E23" s="10">
        <f>SUM(JANUARY!B23+FEBRUARY!B23+MARCH!B22+APRIL!B23)+B23</f>
        <v>94982</v>
      </c>
      <c r="F23" s="10">
        <f>SUM(JANUARY!C23+FEBRUARY!C23+MARCH!C22+APRIL!C23)+C23</f>
        <v>93622</v>
      </c>
      <c r="G23" s="68">
        <f>(+E23-F23)/F23</f>
        <v>0.014526500181581253</v>
      </c>
    </row>
    <row r="24" spans="1:7" ht="12.75" customHeight="1">
      <c r="A24" s="66" t="s">
        <v>7</v>
      </c>
      <c r="B24" s="67">
        <v>103103</v>
      </c>
      <c r="C24" s="67">
        <v>107468</v>
      </c>
      <c r="D24" s="68">
        <f>(+B24-C24)/C24</f>
        <v>-0.04061674172777013</v>
      </c>
      <c r="E24" s="10">
        <f>SUM(JANUARY!B24+FEBRUARY!B24+MARCH!B23+APRIL!B24)+B24</f>
        <v>713941</v>
      </c>
      <c r="F24" s="10">
        <f>SUM(JANUARY!C24+FEBRUARY!C24+MARCH!C23+APRIL!C24)+C24</f>
        <v>769087</v>
      </c>
      <c r="G24" s="68">
        <f>(+E24-F24)/F24</f>
        <v>-0.07170320132832826</v>
      </c>
    </row>
    <row r="25" spans="1:7" ht="12.75" customHeight="1">
      <c r="A25" s="69" t="s">
        <v>8</v>
      </c>
      <c r="B25" s="70">
        <f>SUM(B23:B24)</f>
        <v>124850</v>
      </c>
      <c r="C25" s="70">
        <f>SUM(C23:C24)</f>
        <v>129069</v>
      </c>
      <c r="D25" s="71">
        <f>(+B25-C25)/C25</f>
        <v>-0.03268794210848461</v>
      </c>
      <c r="E25" s="70">
        <f>SUM(E23:E24)</f>
        <v>808923</v>
      </c>
      <c r="F25" s="70">
        <f>SUM(F23:F24)</f>
        <v>862709</v>
      </c>
      <c r="G25" s="71">
        <f>(+E25-F25)/F25</f>
        <v>-0.06234547222759934</v>
      </c>
    </row>
    <row r="26" spans="1:7" ht="12.75" customHeight="1">
      <c r="A26" s="58"/>
      <c r="B26" s="58"/>
      <c r="C26" s="58"/>
      <c r="D26" s="72" t="s">
        <v>2</v>
      </c>
      <c r="E26" s="67"/>
      <c r="F26" s="67"/>
      <c r="G26" s="72" t="s">
        <v>2</v>
      </c>
    </row>
    <row r="27" spans="1:7" ht="12.75" customHeight="1">
      <c r="A27" s="58"/>
      <c r="B27" s="58"/>
      <c r="C27" s="58"/>
      <c r="D27" s="72" t="s">
        <v>2</v>
      </c>
      <c r="E27" s="67"/>
      <c r="F27" s="67"/>
      <c r="G27" s="72" t="s">
        <v>2</v>
      </c>
    </row>
    <row r="28" spans="1:7" ht="15" customHeight="1">
      <c r="A28" s="64" t="s">
        <v>49</v>
      </c>
      <c r="B28" s="58"/>
      <c r="C28" s="58"/>
      <c r="D28" s="72" t="s">
        <v>2</v>
      </c>
      <c r="E28" s="67"/>
      <c r="F28" s="67"/>
      <c r="G28" s="72" t="s">
        <v>2</v>
      </c>
    </row>
    <row r="29" spans="1:7" ht="12.75" customHeight="1">
      <c r="A29" s="66" t="s">
        <v>6</v>
      </c>
      <c r="B29" s="67">
        <f>SUM(B11+B17+B23)</f>
        <v>113899</v>
      </c>
      <c r="C29" s="67">
        <f>SUM(C11+C17+C23)</f>
        <v>118779</v>
      </c>
      <c r="D29" s="68">
        <f>(+B29-C29)/C29</f>
        <v>-0.041084703525033885</v>
      </c>
      <c r="E29" s="67">
        <f>SUM(E11+E17+E23)</f>
        <v>575781</v>
      </c>
      <c r="F29" s="67">
        <f>SUM(F11+F17+F23)</f>
        <v>614411</v>
      </c>
      <c r="G29" s="68">
        <f>(+E29-F29)/F29</f>
        <v>-0.062873223298411</v>
      </c>
    </row>
    <row r="30" spans="1:7" ht="12.75" customHeight="1">
      <c r="A30" s="66" t="s">
        <v>7</v>
      </c>
      <c r="B30" s="67">
        <f>SUM(B12+B18+B24)</f>
        <v>333738</v>
      </c>
      <c r="C30" s="67">
        <f>SUM(C12+C18+C24)</f>
        <v>348497</v>
      </c>
      <c r="D30" s="68">
        <f>(+B30-C30)/C30</f>
        <v>-0.042350436302177635</v>
      </c>
      <c r="E30" s="67">
        <f>SUM(E12+E18+E24)</f>
        <v>2171647</v>
      </c>
      <c r="F30" s="67">
        <f>SUM(F12+F18+F24)</f>
        <v>2092854</v>
      </c>
      <c r="G30" s="68">
        <f>(+E30-F30)/F30</f>
        <v>0.03764858896033837</v>
      </c>
    </row>
    <row r="31" spans="1:7" ht="12.75" customHeight="1">
      <c r="A31" s="73" t="s">
        <v>8</v>
      </c>
      <c r="B31" s="74">
        <f>SUM(B29:B30)</f>
        <v>447637</v>
      </c>
      <c r="C31" s="74">
        <f>SUM(C29:C30)</f>
        <v>467276</v>
      </c>
      <c r="D31" s="75">
        <f>(+B31-C31)/C31</f>
        <v>-0.04202869396245474</v>
      </c>
      <c r="E31" s="74">
        <f>SUM(E29:E30)</f>
        <v>2747428</v>
      </c>
      <c r="F31" s="74">
        <f>SUM(F29:F30)</f>
        <v>2707265</v>
      </c>
      <c r="G31" s="75">
        <f>(+E31-F31)/F31</f>
        <v>0.014835267326988677</v>
      </c>
    </row>
    <row r="32" spans="1:7" ht="12.75" customHeight="1">
      <c r="A32" s="58"/>
      <c r="B32" s="58"/>
      <c r="C32" s="58"/>
      <c r="D32" s="72" t="s">
        <v>2</v>
      </c>
      <c r="E32" s="58"/>
      <c r="F32" s="67"/>
      <c r="G32" s="76"/>
    </row>
    <row r="33" spans="1:7" ht="12.75" customHeight="1">
      <c r="A33" s="58"/>
      <c r="B33" s="58"/>
      <c r="C33" s="58"/>
      <c r="D33" s="77" t="s">
        <v>2</v>
      </c>
      <c r="F33" s="58"/>
      <c r="G33" s="76"/>
    </row>
    <row r="34" spans="1:7" ht="12.75" customHeight="1">
      <c r="A34" s="145" t="s">
        <v>65</v>
      </c>
      <c r="B34" s="58"/>
      <c r="C34" s="58"/>
      <c r="D34" s="58"/>
      <c r="E34" s="58"/>
      <c r="F34" s="58"/>
      <c r="G34" s="76"/>
    </row>
    <row r="35" spans="1:7" ht="12.75" customHeight="1">
      <c r="A35" s="145" t="s">
        <v>62</v>
      </c>
      <c r="B35" s="58"/>
      <c r="C35" s="58"/>
      <c r="D35" s="58"/>
      <c r="E35" s="58"/>
      <c r="F35" s="58"/>
      <c r="G35" s="76"/>
    </row>
    <row r="36" spans="1:7" ht="12.75" customHeight="1">
      <c r="A36" s="145" t="s">
        <v>63</v>
      </c>
      <c r="B36" s="58"/>
      <c r="C36" s="58"/>
      <c r="D36" s="58"/>
      <c r="E36" s="58"/>
      <c r="F36" s="58"/>
      <c r="G36" s="58"/>
    </row>
    <row r="37" spans="1:7" ht="12.75" customHeight="1">
      <c r="A37" s="145" t="s">
        <v>64</v>
      </c>
      <c r="B37" s="58"/>
      <c r="C37" s="58"/>
      <c r="D37" s="58"/>
      <c r="E37" s="58"/>
      <c r="F37" s="58"/>
      <c r="G37" s="58"/>
    </row>
    <row r="38" spans="1:7" ht="18.75" customHeight="1">
      <c r="A38" s="78"/>
      <c r="B38" s="58"/>
      <c r="C38" s="58"/>
      <c r="D38" s="58"/>
      <c r="E38" s="58"/>
      <c r="F38" s="58"/>
      <c r="G38" s="58"/>
    </row>
    <row r="39" spans="1:7" ht="17.25" customHeight="1">
      <c r="A39" s="79" t="s">
        <v>51</v>
      </c>
      <c r="B39" s="80"/>
      <c r="C39" s="80"/>
      <c r="D39" s="80"/>
      <c r="E39" s="80"/>
      <c r="F39" s="80"/>
      <c r="G39" s="80"/>
    </row>
    <row r="40" spans="1:7" ht="18" customHeight="1">
      <c r="A40" s="79"/>
      <c r="B40" s="80"/>
      <c r="C40" s="80"/>
      <c r="D40" s="80"/>
      <c r="E40" s="80"/>
      <c r="F40" s="80"/>
      <c r="G40" s="80"/>
    </row>
    <row r="41" spans="1:7" ht="18" customHeight="1">
      <c r="A41" s="79"/>
      <c r="B41" s="80"/>
      <c r="C41" s="80"/>
      <c r="D41" s="80"/>
      <c r="E41" s="80"/>
      <c r="F41" s="80"/>
      <c r="G41" s="80"/>
    </row>
    <row r="42" spans="1:7" ht="18" customHeight="1">
      <c r="A42" s="79"/>
      <c r="B42" s="80"/>
      <c r="C42" s="80"/>
      <c r="D42" s="80"/>
      <c r="E42" s="80"/>
      <c r="F42" s="80"/>
      <c r="G42" s="80"/>
    </row>
    <row r="43" spans="1:7" ht="18" customHeight="1">
      <c r="A43" s="79"/>
      <c r="B43" s="80"/>
      <c r="C43" s="80"/>
      <c r="D43" s="80"/>
      <c r="E43" s="80"/>
      <c r="F43" s="80"/>
      <c r="G43" s="80"/>
    </row>
    <row r="44" spans="1:7" ht="18" customHeight="1">
      <c r="A44" s="79"/>
      <c r="B44" s="80"/>
      <c r="C44" s="80"/>
      <c r="D44" s="80"/>
      <c r="E44" s="80"/>
      <c r="F44" s="80"/>
      <c r="G44" s="80"/>
    </row>
    <row r="45" spans="1:7" ht="18" customHeight="1">
      <c r="A45" s="80"/>
      <c r="B45" s="80"/>
      <c r="C45" s="80"/>
      <c r="D45" s="80"/>
      <c r="E45" s="80"/>
      <c r="F45" s="80"/>
      <c r="G45" s="81"/>
    </row>
    <row r="46" spans="1:7" ht="18" customHeight="1">
      <c r="A46" s="82"/>
      <c r="B46" s="82"/>
      <c r="C46" s="83"/>
      <c r="D46" s="82"/>
      <c r="E46" s="82"/>
      <c r="F46" s="82"/>
      <c r="G46" s="82"/>
    </row>
    <row r="47" spans="1:7" ht="18" customHeight="1">
      <c r="A47" s="82"/>
      <c r="B47" s="82"/>
      <c r="C47" s="83"/>
      <c r="D47" s="82"/>
      <c r="E47" s="82"/>
      <c r="F47" s="82"/>
      <c r="G47" s="82"/>
    </row>
    <row r="48" spans="1:7" ht="18" customHeight="1">
      <c r="A48" s="82"/>
      <c r="B48" s="82"/>
      <c r="C48" s="83"/>
      <c r="D48" s="82"/>
      <c r="E48" s="82"/>
      <c r="F48" s="82"/>
      <c r="G48" s="82"/>
    </row>
    <row r="49" spans="1:7" ht="18" customHeight="1">
      <c r="A49" s="82"/>
      <c r="B49" s="82"/>
      <c r="C49" s="83"/>
      <c r="D49" s="82"/>
      <c r="E49" s="82"/>
      <c r="F49" s="82"/>
      <c r="G49" s="82"/>
    </row>
    <row r="50" spans="1:7" ht="15.75">
      <c r="A50" s="82" t="s">
        <v>13</v>
      </c>
      <c r="B50" s="82"/>
      <c r="C50" s="83"/>
      <c r="D50" s="82"/>
      <c r="E50" s="82"/>
      <c r="F50" s="82"/>
      <c r="G50" s="82"/>
    </row>
    <row r="51" spans="1:7" ht="15.75">
      <c r="A51" s="82" t="s">
        <v>14</v>
      </c>
      <c r="B51" s="82"/>
      <c r="C51" s="83"/>
      <c r="D51" s="82"/>
      <c r="E51" s="82"/>
      <c r="F51" s="82"/>
      <c r="G51" s="82"/>
    </row>
    <row r="52" spans="1:7" ht="15.75">
      <c r="A52" s="54" t="s">
        <v>123</v>
      </c>
      <c r="B52" s="83"/>
      <c r="C52" s="83"/>
      <c r="D52" s="82"/>
      <c r="E52" s="82"/>
      <c r="F52" s="82"/>
      <c r="G52" s="82"/>
    </row>
    <row r="53" spans="1:7" ht="12.75">
      <c r="A53" s="84"/>
      <c r="B53" s="84"/>
      <c r="C53" s="84"/>
      <c r="D53" s="84"/>
      <c r="E53" s="84"/>
      <c r="F53" s="84"/>
      <c r="G53" s="84"/>
    </row>
    <row r="54" spans="1:7" ht="12.75">
      <c r="A54" s="58"/>
      <c r="B54" s="58"/>
      <c r="C54" s="64"/>
      <c r="D54" s="64"/>
      <c r="E54" s="85"/>
      <c r="F54" s="80"/>
      <c r="G54" s="69"/>
    </row>
    <row r="55" spans="1:7" ht="12.75">
      <c r="A55" s="86" t="s">
        <v>16</v>
      </c>
      <c r="B55" s="87" t="s">
        <v>125</v>
      </c>
      <c r="C55" s="87" t="s">
        <v>81</v>
      </c>
      <c r="D55" s="62" t="s">
        <v>5</v>
      </c>
      <c r="E55" s="63" t="s">
        <v>124</v>
      </c>
      <c r="F55" s="63" t="s">
        <v>80</v>
      </c>
      <c r="G55" s="62" t="s">
        <v>5</v>
      </c>
    </row>
    <row r="56" spans="1:7" ht="12.75">
      <c r="A56" s="86"/>
      <c r="B56" s="87"/>
      <c r="C56" s="87"/>
      <c r="D56" s="65"/>
      <c r="E56" s="88"/>
      <c r="F56" s="88"/>
      <c r="G56" s="69"/>
    </row>
    <row r="57" spans="1:7" ht="12.75">
      <c r="A57" s="64" t="s">
        <v>4</v>
      </c>
      <c r="B57" s="70">
        <f>B58+B59</f>
        <v>84091</v>
      </c>
      <c r="C57" s="70">
        <f>C58+C59</f>
        <v>88566</v>
      </c>
      <c r="D57" s="71">
        <f>(+B57-C57)/C57</f>
        <v>-0.05052729038231375</v>
      </c>
      <c r="E57" s="70">
        <f>SUM(E58+E59)</f>
        <v>437694</v>
      </c>
      <c r="F57" s="70">
        <f>SUM(F58+F59)</f>
        <v>467810</v>
      </c>
      <c r="G57" s="71">
        <f>(+E57-F57)/F57</f>
        <v>-0.06437656313460594</v>
      </c>
    </row>
    <row r="58" spans="1:7" ht="12.75">
      <c r="A58" s="86" t="s">
        <v>18</v>
      </c>
      <c r="B58" s="30">
        <v>84091</v>
      </c>
      <c r="C58" s="30">
        <v>88566</v>
      </c>
      <c r="D58" s="68">
        <f>(+B58-C58)/C58</f>
        <v>-0.05052729038231375</v>
      </c>
      <c r="E58" s="10">
        <f>SUM(JANUARY!B58+FEBRUARY!B58+MARCH!B58+APRIL!B58)+B58</f>
        <v>437694</v>
      </c>
      <c r="F58" s="10">
        <f>SUM(JANUARY!C58+FEBRUARY!C58+MARCH!C58+APRIL!C58)+C58</f>
        <v>467810</v>
      </c>
      <c r="G58" s="68">
        <f>(+E58-F58)/F58</f>
        <v>-0.06437656313460594</v>
      </c>
    </row>
    <row r="59" spans="1:7" ht="12.75">
      <c r="A59" s="86" t="s">
        <v>19</v>
      </c>
      <c r="B59" s="89">
        <v>0</v>
      </c>
      <c r="C59" s="89">
        <v>0</v>
      </c>
      <c r="D59" s="68">
        <v>0</v>
      </c>
      <c r="E59" s="10">
        <f>SUM(JANUARY!B59+FEBRUARY!B59+MARCH!B59+APRIL!B59)+B59</f>
        <v>0</v>
      </c>
      <c r="F59" s="10">
        <f>SUM(JANUARY!C59+FEBRUARY!C59+MARCH!C59+APRIL!C59)+C59</f>
        <v>0</v>
      </c>
      <c r="G59" s="68">
        <v>0</v>
      </c>
    </row>
    <row r="60" spans="1:7" ht="12.75">
      <c r="A60" s="86"/>
      <c r="B60" s="90"/>
      <c r="C60" s="90"/>
      <c r="D60" s="91"/>
      <c r="E60" s="69"/>
      <c r="F60" s="69"/>
      <c r="G60" s="91"/>
    </row>
    <row r="61" spans="1:7" ht="12.75">
      <c r="A61" s="64" t="s">
        <v>9</v>
      </c>
      <c r="B61" s="70">
        <f>B62+B63</f>
        <v>8061</v>
      </c>
      <c r="C61" s="70">
        <f>C62+C63</f>
        <v>8612</v>
      </c>
      <c r="D61" s="71">
        <f>(+B61-C61)/C61</f>
        <v>-0.06398049233627497</v>
      </c>
      <c r="E61" s="70">
        <f>E62+E63</f>
        <v>43105</v>
      </c>
      <c r="F61" s="70">
        <f>F62+F63</f>
        <v>52979</v>
      </c>
      <c r="G61" s="71">
        <f>(+E61-F61)/F61</f>
        <v>-0.1863757337813096</v>
      </c>
    </row>
    <row r="62" spans="1:7" ht="12.75">
      <c r="A62" s="59" t="s">
        <v>20</v>
      </c>
      <c r="B62" s="67">
        <v>8061</v>
      </c>
      <c r="C62" s="67">
        <v>8612</v>
      </c>
      <c r="D62" s="68">
        <f>(+B62-C62)/C62</f>
        <v>-0.06398049233627497</v>
      </c>
      <c r="E62" s="10">
        <f>SUM(JANUARY!B62+FEBRUARY!B62+MARCH!B62+APRIL!B62)+B62</f>
        <v>43105</v>
      </c>
      <c r="F62" s="10">
        <f>SUM(JANUARY!C62+FEBRUARY!C62+MARCH!C62+APRIL!C62)+C62</f>
        <v>52979</v>
      </c>
      <c r="G62" s="68">
        <f>(+E62-F62)/F62</f>
        <v>-0.1863757337813096</v>
      </c>
    </row>
    <row r="63" spans="1:7" ht="12.75">
      <c r="A63" s="59" t="s">
        <v>21</v>
      </c>
      <c r="B63" s="92">
        <v>0</v>
      </c>
      <c r="C63" s="92">
        <v>0</v>
      </c>
      <c r="D63" s="68">
        <v>0</v>
      </c>
      <c r="E63" s="10">
        <f>SUM(JANUARY!B63+FEBRUARY!B63+MARCH!B63+APRIL!B63)+B63</f>
        <v>0</v>
      </c>
      <c r="F63" s="10">
        <f>SUM(JANUARY!C63+FEBRUARY!C63+MARCH!C63+APRIL!C63)+C63</f>
        <v>0</v>
      </c>
      <c r="G63" s="68">
        <v>0</v>
      </c>
    </row>
    <row r="64" spans="1:7" ht="12.75">
      <c r="A64" s="86"/>
      <c r="B64" s="90"/>
      <c r="C64" s="90"/>
      <c r="D64" s="91"/>
      <c r="E64" s="69"/>
      <c r="F64" s="69"/>
      <c r="G64" s="91"/>
    </row>
    <row r="65" spans="1:7" ht="12.75">
      <c r="A65" s="86" t="s">
        <v>22</v>
      </c>
      <c r="B65" s="35">
        <f>B67+B73+B78+B82+B83+B84+B86+B91+B92+B93+B94</f>
        <v>21747</v>
      </c>
      <c r="C65" s="35">
        <f>C67+C73+C78+C82+C83+C84+C86+C91+C92+C93+C94</f>
        <v>21601</v>
      </c>
      <c r="D65" s="71">
        <f>(+B65-C65)/C65</f>
        <v>0.006758946345076617</v>
      </c>
      <c r="E65" s="35">
        <f>E67+E73+E78+E82+E83+E84+E86+E91+E92+E93+E94</f>
        <v>94982</v>
      </c>
      <c r="F65" s="35">
        <f>F67+F73+F78+F82+F83+F84+F86+F91+F92+F93+F94</f>
        <v>93622</v>
      </c>
      <c r="G65" s="71">
        <f>(+E65-F65)/F65</f>
        <v>0.014526500181581253</v>
      </c>
    </row>
    <row r="66" spans="1:7" ht="12.75">
      <c r="A66" s="86"/>
      <c r="B66" s="35"/>
      <c r="C66" s="35"/>
      <c r="D66" s="71"/>
      <c r="E66" s="35"/>
      <c r="F66" s="35"/>
      <c r="G66" s="68"/>
    </row>
    <row r="67" spans="1:7" ht="12.75">
      <c r="A67" s="64" t="s">
        <v>23</v>
      </c>
      <c r="B67" s="36">
        <f>SUM(B68:B71)</f>
        <v>9017</v>
      </c>
      <c r="C67" s="36">
        <f>SUM(C68:C71)</f>
        <v>8872</v>
      </c>
      <c r="D67" s="71">
        <f>(+B67-C67)/C67</f>
        <v>0.016343552750225428</v>
      </c>
      <c r="E67" s="36">
        <f>SUM(E68:E71)</f>
        <v>35852</v>
      </c>
      <c r="F67" s="36">
        <f>SUM(F68:F71)</f>
        <v>34801</v>
      </c>
      <c r="G67" s="71">
        <f>(+E67-F67)/F67</f>
        <v>0.030200281601103416</v>
      </c>
    </row>
    <row r="68" spans="1:7" ht="12.75">
      <c r="A68" s="59" t="s">
        <v>24</v>
      </c>
      <c r="B68" s="67">
        <v>7047</v>
      </c>
      <c r="C68" s="67">
        <v>6493</v>
      </c>
      <c r="D68" s="68">
        <f>(+B68-C68)/C68</f>
        <v>0.08532265516710304</v>
      </c>
      <c r="E68" s="10">
        <f>SUM(JANUARY!B68+FEBRUARY!B68+MARCH!B68+APRIL!B68)+B68</f>
        <v>28101</v>
      </c>
      <c r="F68" s="10">
        <f>SUM(JANUARY!C68+FEBRUARY!C68+MARCH!C68+APRIL!C68)+C68</f>
        <v>26270</v>
      </c>
      <c r="G68" s="68">
        <f>(+E68-F68)/F68</f>
        <v>0.06969927674153026</v>
      </c>
    </row>
    <row r="69" spans="1:7" ht="12.75">
      <c r="A69" s="59" t="s">
        <v>25</v>
      </c>
      <c r="B69" s="67">
        <v>1902</v>
      </c>
      <c r="C69" s="67">
        <v>2083</v>
      </c>
      <c r="D69" s="68">
        <f>(+B69-C69)/C69</f>
        <v>-0.08689390302448392</v>
      </c>
      <c r="E69" s="10">
        <f>SUM(JANUARY!B69+FEBRUARY!B69+MARCH!B69+APRIL!B69)+B69</f>
        <v>7347</v>
      </c>
      <c r="F69" s="10">
        <f>SUM(JANUARY!C69+FEBRUARY!C69+MARCH!C69+APRIL!C69)+C69</f>
        <v>7737</v>
      </c>
      <c r="G69" s="68">
        <f>(+E69-F69)/F69</f>
        <v>-0.05040713454827452</v>
      </c>
    </row>
    <row r="70" spans="1:7" ht="12.75">
      <c r="A70" s="34" t="s">
        <v>66</v>
      </c>
      <c r="B70" s="10">
        <v>52</v>
      </c>
      <c r="C70" s="10">
        <v>197</v>
      </c>
      <c r="D70" s="11">
        <f>(+B70-C70)/C70*100</f>
        <v>-73.60406091370558</v>
      </c>
      <c r="E70" s="10">
        <f>SUM(JANUARY!B70+FEBRUARY!B70+MARCH!B70+APRIL!B70)+B70</f>
        <v>167</v>
      </c>
      <c r="F70" s="10">
        <f>SUM(JANUARY!C70+FEBRUARY!C70+MARCH!C70+APRIL!C70)+C70</f>
        <v>555</v>
      </c>
      <c r="G70" s="11">
        <f>(+E70-F70)/F70*100</f>
        <v>-69.90990990990991</v>
      </c>
    </row>
    <row r="71" spans="1:7" ht="12.75">
      <c r="A71" s="59" t="s">
        <v>26</v>
      </c>
      <c r="B71" s="67">
        <v>16</v>
      </c>
      <c r="C71" s="67">
        <v>99</v>
      </c>
      <c r="D71" s="68">
        <f>(+B71-C71)/C71</f>
        <v>-0.8383838383838383</v>
      </c>
      <c r="E71" s="10">
        <f>SUM(JANUARY!B71+FEBRUARY!B71+MARCH!B71+APRIL!B71)+B71</f>
        <v>237</v>
      </c>
      <c r="F71" s="10">
        <f>SUM(JANUARY!C71+FEBRUARY!C71+MARCH!C71+APRIL!C71)+C71</f>
        <v>239</v>
      </c>
      <c r="G71" s="68">
        <f>(+E71-F71)/F71</f>
        <v>-0.008368200836820083</v>
      </c>
    </row>
    <row r="72" spans="1:7" ht="12.75">
      <c r="A72" s="59"/>
      <c r="B72" s="67"/>
      <c r="C72" s="67"/>
      <c r="D72" s="68"/>
      <c r="E72" s="67"/>
      <c r="F72" s="67"/>
      <c r="G72" s="68"/>
    </row>
    <row r="73" spans="1:7" ht="12.75">
      <c r="A73" s="64" t="s">
        <v>27</v>
      </c>
      <c r="B73" s="70">
        <f>SUM(B74:B76)</f>
        <v>1097</v>
      </c>
      <c r="C73" s="70">
        <f>SUM(C74:C76)</f>
        <v>1048</v>
      </c>
      <c r="D73" s="71">
        <f>(+B73-C73)/C73</f>
        <v>0.046755725190839696</v>
      </c>
      <c r="E73" s="70">
        <f>SUM(E74:E76)</f>
        <v>3884</v>
      </c>
      <c r="F73" s="70">
        <f>SUM(F74:F76)</f>
        <v>4328</v>
      </c>
      <c r="G73" s="71">
        <f>(+E73-F73)/F73</f>
        <v>-0.10258780036968576</v>
      </c>
    </row>
    <row r="74" spans="1:7" ht="12.75">
      <c r="A74" s="59" t="s">
        <v>28</v>
      </c>
      <c r="B74" s="67">
        <v>370</v>
      </c>
      <c r="C74" s="67">
        <v>466</v>
      </c>
      <c r="D74" s="68">
        <f>(+B74-C74)/C74</f>
        <v>-0.20600858369098712</v>
      </c>
      <c r="E74" s="10">
        <f>SUM(JANUARY!B74+FEBRUARY!B74+MARCH!B74+APRIL!B74)+B74</f>
        <v>1391</v>
      </c>
      <c r="F74" s="10">
        <f>SUM(JANUARY!C74+FEBRUARY!C74+MARCH!C74+APRIL!C74)+C74</f>
        <v>1920</v>
      </c>
      <c r="G74" s="68">
        <f>(+E74-F74)/F74</f>
        <v>-0.2755208333333333</v>
      </c>
    </row>
    <row r="75" spans="1:7" ht="12.75">
      <c r="A75" s="59" t="s">
        <v>29</v>
      </c>
      <c r="B75" s="67">
        <v>249</v>
      </c>
      <c r="C75" s="67">
        <v>209</v>
      </c>
      <c r="D75" s="68">
        <f>(+B75-C75)/C75</f>
        <v>0.19138755980861244</v>
      </c>
      <c r="E75" s="10">
        <f>SUM(JANUARY!B75+FEBRUARY!B75+MARCH!B75+APRIL!B75)+B75</f>
        <v>798</v>
      </c>
      <c r="F75" s="10">
        <f>SUM(JANUARY!C75+FEBRUARY!C75+MARCH!C75+APRIL!C75)+C75</f>
        <v>1430</v>
      </c>
      <c r="G75" s="68">
        <f>(+E75-F75)/F75</f>
        <v>-0.44195804195804195</v>
      </c>
    </row>
    <row r="76" spans="1:7" ht="12.75">
      <c r="A76" s="59" t="s">
        <v>30</v>
      </c>
      <c r="B76" s="67">
        <v>478</v>
      </c>
      <c r="C76" s="67">
        <v>373</v>
      </c>
      <c r="D76" s="68">
        <f>(+B76-C76)/C76</f>
        <v>0.28150134048257375</v>
      </c>
      <c r="E76" s="10">
        <f>SUM(JANUARY!B76+FEBRUARY!B76+MARCH!B76+APRIL!B76)+B76</f>
        <v>1695</v>
      </c>
      <c r="F76" s="10">
        <f>SUM(JANUARY!C76+FEBRUARY!C76+MARCH!C76+APRIL!C76)+C76</f>
        <v>978</v>
      </c>
      <c r="G76" s="68">
        <f>(+E76-F76)/F76</f>
        <v>0.7331288343558282</v>
      </c>
    </row>
    <row r="77" spans="1:7" ht="12.75">
      <c r="A77" s="59"/>
      <c r="B77" s="67"/>
      <c r="C77" s="67"/>
      <c r="D77" s="68"/>
      <c r="E77" s="67"/>
      <c r="F77" s="67"/>
      <c r="G77" s="68"/>
    </row>
    <row r="78" spans="1:7" ht="12.75">
      <c r="A78" s="64" t="s">
        <v>31</v>
      </c>
      <c r="B78" s="70">
        <f>SUM(B79:B80)</f>
        <v>630</v>
      </c>
      <c r="C78" s="70">
        <f>SUM(C79:C80)</f>
        <v>859</v>
      </c>
      <c r="D78" s="71">
        <f>(+B78-C78)/C78</f>
        <v>-0.26658905704307334</v>
      </c>
      <c r="E78" s="70">
        <f>SUM(E79:E80)</f>
        <v>3023</v>
      </c>
      <c r="F78" s="70">
        <f>SUM(F79:F80)</f>
        <v>4001</v>
      </c>
      <c r="G78" s="71">
        <f>(+E78-F78)/F78</f>
        <v>-0.24443889027743065</v>
      </c>
    </row>
    <row r="79" spans="1:7" ht="12.75">
      <c r="A79" s="59" t="s">
        <v>32</v>
      </c>
      <c r="B79" s="67">
        <v>258</v>
      </c>
      <c r="C79" s="67">
        <v>470</v>
      </c>
      <c r="D79" s="68">
        <f>(+B79-C79)/C79</f>
        <v>-0.451063829787234</v>
      </c>
      <c r="E79" s="10">
        <f>SUM(JANUARY!B79+FEBRUARY!B79+MARCH!B79+APRIL!B79)+B79</f>
        <v>1494</v>
      </c>
      <c r="F79" s="10">
        <f>SUM(JANUARY!C79+FEBRUARY!C79+MARCH!C79+APRIL!C79)+C79</f>
        <v>2214</v>
      </c>
      <c r="G79" s="68">
        <f>(+E79-F79)/F79</f>
        <v>-0.3252032520325203</v>
      </c>
    </row>
    <row r="80" spans="1:7" ht="12.75">
      <c r="A80" s="59" t="s">
        <v>33</v>
      </c>
      <c r="B80" s="67">
        <v>372</v>
      </c>
      <c r="C80" s="67">
        <v>389</v>
      </c>
      <c r="D80" s="68">
        <f>(+B80-C80)/C80</f>
        <v>-0.043701799485861184</v>
      </c>
      <c r="E80" s="10">
        <f>SUM(JANUARY!B80+FEBRUARY!B80+MARCH!B80+APRIL!B80)+B80</f>
        <v>1529</v>
      </c>
      <c r="F80" s="10">
        <f>SUM(JANUARY!C80+FEBRUARY!C80+MARCH!C80+APRIL!C80)+C80</f>
        <v>1787</v>
      </c>
      <c r="G80" s="68">
        <f>(+E80-F80)/F80</f>
        <v>-0.14437604924454392</v>
      </c>
    </row>
    <row r="81" spans="1:7" ht="12.75">
      <c r="A81" s="59"/>
      <c r="B81" s="67"/>
      <c r="C81" s="67"/>
      <c r="D81" s="68"/>
      <c r="E81" s="67"/>
      <c r="F81" s="67"/>
      <c r="G81" s="68"/>
    </row>
    <row r="82" spans="1:7" ht="12.75">
      <c r="A82" s="64" t="s">
        <v>34</v>
      </c>
      <c r="B82" s="70">
        <v>2279</v>
      </c>
      <c r="C82" s="70">
        <v>2199</v>
      </c>
      <c r="D82" s="93">
        <f>(+B82-C82)/C82</f>
        <v>0.03638017280582083</v>
      </c>
      <c r="E82" s="142">
        <f>SUM(JANUARY!B82+FEBRUARY!B82+MARCH!B82+APRIL!B82)+B82</f>
        <v>7890</v>
      </c>
      <c r="F82" s="142">
        <f>SUM(JANUARY!C82+FEBRUARY!C82+MARCH!C82+APRIL!C82)+C82</f>
        <v>7468</v>
      </c>
      <c r="G82" s="71">
        <f>(+E82-F82)/F82</f>
        <v>0.05650776647027317</v>
      </c>
    </row>
    <row r="83" spans="1:7" ht="12.75">
      <c r="A83" s="64" t="s">
        <v>35</v>
      </c>
      <c r="B83" s="70">
        <v>509</v>
      </c>
      <c r="C83" s="70">
        <v>407</v>
      </c>
      <c r="D83" s="93">
        <f>(+B83-C83)/C83</f>
        <v>0.25061425061425063</v>
      </c>
      <c r="E83" s="142">
        <f>SUM(JANUARY!B83+FEBRUARY!B83+MARCH!B83+APRIL!B83)+B83</f>
        <v>2050</v>
      </c>
      <c r="F83" s="142">
        <f>SUM(JANUARY!C83+FEBRUARY!C83+MARCH!C83+APRIL!C83)+C83</f>
        <v>1884</v>
      </c>
      <c r="G83" s="71">
        <f>(+E83-F83)/F83</f>
        <v>0.0881104033970276</v>
      </c>
    </row>
    <row r="84" spans="1:7" ht="12.75">
      <c r="A84" s="64" t="s">
        <v>36</v>
      </c>
      <c r="B84" s="70">
        <v>133</v>
      </c>
      <c r="C84" s="70">
        <v>177</v>
      </c>
      <c r="D84" s="93">
        <f>(+B84-C84)/C84</f>
        <v>-0.24858757062146894</v>
      </c>
      <c r="E84" s="142">
        <f>SUM(JANUARY!B84+FEBRUARY!B84+MARCH!B84+APRIL!B84)+B84</f>
        <v>433</v>
      </c>
      <c r="F84" s="142">
        <f>SUM(JANUARY!C84+FEBRUARY!C84+MARCH!C84+APRIL!C84)+C84</f>
        <v>656</v>
      </c>
      <c r="G84" s="71">
        <f>(+E84-F84)/F84</f>
        <v>-0.3399390243902439</v>
      </c>
    </row>
    <row r="85" spans="1:7" ht="12.75">
      <c r="A85" s="64"/>
      <c r="B85" s="70"/>
      <c r="C85" s="70"/>
      <c r="D85" s="71"/>
      <c r="E85" s="70"/>
      <c r="F85" s="70"/>
      <c r="G85" s="71"/>
    </row>
    <row r="86" spans="1:7" ht="12.75">
      <c r="A86" s="64" t="s">
        <v>37</v>
      </c>
      <c r="B86" s="70">
        <f>SUM(B87:B89)</f>
        <v>3413</v>
      </c>
      <c r="C86" s="70">
        <f>SUM(C87:C89)</f>
        <v>3486</v>
      </c>
      <c r="D86" s="71">
        <f>(+B86-C86)/C86</f>
        <v>-0.02094090648307516</v>
      </c>
      <c r="E86" s="70">
        <f>SUM(E87:E89)</f>
        <v>16408</v>
      </c>
      <c r="F86" s="70">
        <f>SUM(F87:F89)</f>
        <v>16418</v>
      </c>
      <c r="G86" s="71">
        <f>(+E86-F86)/F86</f>
        <v>-0.0006090875867949811</v>
      </c>
    </row>
    <row r="87" spans="1:7" ht="12.75">
      <c r="A87" s="59" t="s">
        <v>38</v>
      </c>
      <c r="B87" s="67">
        <v>412</v>
      </c>
      <c r="C87" s="67">
        <v>427</v>
      </c>
      <c r="D87" s="68">
        <f>(+B87-C87)/C87</f>
        <v>-0.0351288056206089</v>
      </c>
      <c r="E87" s="10">
        <f>SUM(JANUARY!B87+FEBRUARY!B87+MARCH!B87+APRIL!B87)+B87</f>
        <v>2056</v>
      </c>
      <c r="F87" s="10">
        <f>SUM(JANUARY!C87+FEBRUARY!C87+MARCH!C87+APRIL!C87)+C87</f>
        <v>2505</v>
      </c>
      <c r="G87" s="68">
        <f>(+E87-F87)/F87</f>
        <v>-0.17924151696606785</v>
      </c>
    </row>
    <row r="88" spans="1:7" ht="12.75">
      <c r="A88" s="59" t="s">
        <v>39</v>
      </c>
      <c r="B88" s="67">
        <v>2895</v>
      </c>
      <c r="C88" s="67">
        <v>2941</v>
      </c>
      <c r="D88" s="68">
        <f>(+B88-C88)/C88</f>
        <v>-0.015640938456307377</v>
      </c>
      <c r="E88" s="10">
        <f>SUM(JANUARY!B88+FEBRUARY!B88+MARCH!B88+APRIL!B88)+B88</f>
        <v>13835</v>
      </c>
      <c r="F88" s="10">
        <f>SUM(JANUARY!C88+FEBRUARY!C88+MARCH!C88+APRIL!C88)+C88</f>
        <v>13049</v>
      </c>
      <c r="G88" s="68">
        <f>(+E88-F88)/F88</f>
        <v>0.06023450072802514</v>
      </c>
    </row>
    <row r="89" spans="1:7" ht="12.75">
      <c r="A89" s="59" t="s">
        <v>40</v>
      </c>
      <c r="B89" s="67">
        <v>106</v>
      </c>
      <c r="C89" s="67">
        <v>118</v>
      </c>
      <c r="D89" s="68">
        <f>(+B89-C89)/C89</f>
        <v>-0.1016949152542373</v>
      </c>
      <c r="E89" s="10">
        <f>SUM(JANUARY!B89+FEBRUARY!B89+MARCH!B89+APRIL!B89)+B89</f>
        <v>517</v>
      </c>
      <c r="F89" s="10">
        <f>SUM(JANUARY!C89+FEBRUARY!C89+MARCH!C89+APRIL!C89)+C89</f>
        <v>864</v>
      </c>
      <c r="G89" s="68">
        <f>(+E89-F89)/F89</f>
        <v>-0.40162037037037035</v>
      </c>
    </row>
    <row r="90" spans="1:7" ht="12.75">
      <c r="A90" s="59"/>
      <c r="B90" s="67"/>
      <c r="C90" s="67"/>
      <c r="D90" s="68"/>
      <c r="E90" s="67"/>
      <c r="F90" s="67"/>
      <c r="G90" s="68"/>
    </row>
    <row r="91" spans="1:7" ht="12.75">
      <c r="A91" s="64" t="s">
        <v>41</v>
      </c>
      <c r="B91" s="70">
        <v>3109</v>
      </c>
      <c r="C91" s="70">
        <v>2809</v>
      </c>
      <c r="D91" s="71">
        <f>(+B91-C91)/C91</f>
        <v>0.10679957280170879</v>
      </c>
      <c r="E91" s="142">
        <f>SUM(JANUARY!B91+FEBRUARY!B91+MARCH!B91+APRIL!B91)+B91</f>
        <v>17913</v>
      </c>
      <c r="F91" s="142">
        <f>SUM(JANUARY!C91+FEBRUARY!C91+MARCH!C91+APRIL!C91)+C91</f>
        <v>15299</v>
      </c>
      <c r="G91" s="71">
        <f>(+E91-F91)/F91</f>
        <v>0.17086084057781553</v>
      </c>
    </row>
    <row r="92" spans="1:7" ht="12.75">
      <c r="A92" s="64" t="s">
        <v>42</v>
      </c>
      <c r="B92" s="70">
        <v>14</v>
      </c>
      <c r="C92" s="70">
        <v>12</v>
      </c>
      <c r="D92" s="71">
        <f>(+B92-C92)/C92</f>
        <v>0.16666666666666666</v>
      </c>
      <c r="E92" s="142">
        <f>SUM(JANUARY!B92+FEBRUARY!B92+MARCH!B92+APRIL!B92)+B92</f>
        <v>73</v>
      </c>
      <c r="F92" s="142">
        <f>SUM(JANUARY!C92+FEBRUARY!C92+MARCH!C92+APRIL!C92)+C92</f>
        <v>90</v>
      </c>
      <c r="G92" s="71">
        <f>(+E92-F92)/F92</f>
        <v>-0.18888888888888888</v>
      </c>
    </row>
    <row r="93" spans="1:7" ht="12.75">
      <c r="A93" s="64" t="s">
        <v>43</v>
      </c>
      <c r="B93" s="70">
        <v>78</v>
      </c>
      <c r="C93" s="70">
        <v>80</v>
      </c>
      <c r="D93" s="71">
        <f>(+B93-C93)/C93</f>
        <v>-0.025</v>
      </c>
      <c r="E93" s="142">
        <f>SUM(JANUARY!B93+FEBRUARY!B93+MARCH!B93+APRIL!B93)+B93</f>
        <v>442</v>
      </c>
      <c r="F93" s="142">
        <f>SUM(JANUARY!C93+FEBRUARY!C93+MARCH!C93+APRIL!C93)+C93</f>
        <v>526</v>
      </c>
      <c r="G93" s="71">
        <f>(+E93-F93)/F93</f>
        <v>-0.1596958174904943</v>
      </c>
    </row>
    <row r="94" spans="1:7" ht="12.75">
      <c r="A94" s="64" t="s">
        <v>44</v>
      </c>
      <c r="B94" s="70">
        <v>1468</v>
      </c>
      <c r="C94" s="70">
        <v>1652</v>
      </c>
      <c r="D94" s="71">
        <f>(+B94-C94)/C94</f>
        <v>-0.11138014527845036</v>
      </c>
      <c r="E94" s="142">
        <f>SUM(JANUARY!B94+FEBRUARY!B94+MARCH!B94+APRIL!B94)+B94</f>
        <v>7014</v>
      </c>
      <c r="F94" s="142">
        <f>SUM(JANUARY!C94+FEBRUARY!C94+MARCH!C94+APRIL!C94)+C94</f>
        <v>8151</v>
      </c>
      <c r="G94" s="71">
        <f>(+E94-F94)/F94</f>
        <v>-0.1394920868605079</v>
      </c>
    </row>
    <row r="95" spans="1:7" ht="12.75">
      <c r="A95" s="86"/>
      <c r="B95" s="67"/>
      <c r="C95" s="67"/>
      <c r="D95" s="72"/>
      <c r="E95" s="67"/>
      <c r="F95" s="67"/>
      <c r="G95" s="72"/>
    </row>
    <row r="96" spans="1:7" ht="12.75">
      <c r="A96" s="64" t="s">
        <v>45</v>
      </c>
      <c r="B96" s="70">
        <f>SUM(B57+B61+B65)</f>
        <v>113899</v>
      </c>
      <c r="C96" s="70">
        <f>SUM(C57+C61+C65)</f>
        <v>118779</v>
      </c>
      <c r="D96" s="71">
        <f>(+B96-C96)/C96</f>
        <v>-0.041084703525033885</v>
      </c>
      <c r="E96" s="70">
        <f>SUM(E57+E61+E65)</f>
        <v>575781</v>
      </c>
      <c r="F96" s="70">
        <f>SUM(F57+F61+F65)</f>
        <v>614411</v>
      </c>
      <c r="G96" s="71">
        <f>(+E96-F96)/F96</f>
        <v>-0.062873223298411</v>
      </c>
    </row>
    <row r="97" ht="12.75">
      <c r="A97" s="157" t="s">
        <v>98</v>
      </c>
    </row>
    <row r="98" spans="1:7" ht="12.75">
      <c r="A98" s="79"/>
      <c r="B98" s="80"/>
      <c r="C98" s="80"/>
      <c r="D98" s="80"/>
      <c r="E98" s="80"/>
      <c r="F98" s="80"/>
      <c r="G98" s="80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showGridLines="0" zoomScalePageLayoutView="0" workbookViewId="0" topLeftCell="A1">
      <selection activeCell="C11" sqref="C11"/>
    </sheetView>
  </sheetViews>
  <sheetFormatPr defaultColWidth="8.00390625" defaultRowHeight="12.75"/>
  <cols>
    <col min="1" max="1" width="17.75390625" style="94" customWidth="1"/>
    <col min="2" max="3" width="11.125" style="94" customWidth="1"/>
    <col min="4" max="4" width="7.75390625" style="94" customWidth="1"/>
    <col min="5" max="6" width="12.875" style="94" customWidth="1"/>
    <col min="7" max="7" width="8.875" style="94" customWidth="1"/>
    <col min="8" max="16384" width="8.00390625" style="94" customWidth="1"/>
  </cols>
  <sheetData>
    <row r="1" spans="1:7" ht="15.75">
      <c r="A1" s="173" t="s">
        <v>46</v>
      </c>
      <c r="B1" s="173"/>
      <c r="C1" s="173"/>
      <c r="D1" s="173"/>
      <c r="E1" s="173"/>
      <c r="F1" s="173"/>
      <c r="G1" s="173"/>
    </row>
    <row r="3" spans="1:7" ht="15.75">
      <c r="A3" s="170" t="s">
        <v>130</v>
      </c>
      <c r="B3" s="171"/>
      <c r="C3" s="171"/>
      <c r="D3" s="171"/>
      <c r="E3" s="171"/>
      <c r="F3" s="171"/>
      <c r="G3" s="171"/>
    </row>
    <row r="4" spans="1:6" ht="10.5" customHeight="1">
      <c r="A4" s="174"/>
      <c r="B4" s="174"/>
      <c r="C4" s="174"/>
      <c r="D4" s="174"/>
      <c r="E4" s="174"/>
      <c r="F4" s="174"/>
    </row>
    <row r="5" spans="1:7" ht="15.75">
      <c r="A5" s="173" t="s">
        <v>1</v>
      </c>
      <c r="B5" s="173"/>
      <c r="C5" s="173"/>
      <c r="D5" s="173"/>
      <c r="E5" s="173"/>
      <c r="F5" s="173"/>
      <c r="G5" s="173"/>
    </row>
    <row r="6" ht="6.75" customHeight="1"/>
    <row r="7" ht="6.75" customHeight="1"/>
    <row r="9" spans="2:7" ht="12.75">
      <c r="B9" s="153" t="s">
        <v>129</v>
      </c>
      <c r="C9" s="153" t="s">
        <v>84</v>
      </c>
      <c r="D9" s="95" t="s">
        <v>5</v>
      </c>
      <c r="E9" s="152" t="s">
        <v>127</v>
      </c>
      <c r="F9" s="152" t="s">
        <v>83</v>
      </c>
      <c r="G9" s="96" t="s">
        <v>5</v>
      </c>
    </row>
    <row r="10" ht="15" customHeight="1">
      <c r="A10" s="95" t="s">
        <v>4</v>
      </c>
    </row>
    <row r="11" spans="1:7" ht="12.75">
      <c r="A11" s="97" t="s">
        <v>6</v>
      </c>
      <c r="B11" s="98">
        <v>97285</v>
      </c>
      <c r="C11" s="98">
        <v>103666</v>
      </c>
      <c r="D11" s="99">
        <f>(B11-C11)/C11</f>
        <v>-0.06155345050450485</v>
      </c>
      <c r="E11" s="10">
        <f>SUM(JANUARY!B11+FEBRUARY!B11+MARCH!B10+APRIL!B11+MAY!B11)+B11</f>
        <v>534979</v>
      </c>
      <c r="F11" s="10">
        <f>SUM(JANUARY!C11+FEBRUARY!C11+MARCH!C10+APRIL!C11+MAY!C11)+C11</f>
        <v>571476</v>
      </c>
      <c r="G11" s="99">
        <f>(E11-F11)/F11</f>
        <v>-0.06386444925071219</v>
      </c>
    </row>
    <row r="12" spans="1:7" ht="12.75">
      <c r="A12" s="97" t="s">
        <v>7</v>
      </c>
      <c r="B12" s="98">
        <v>174030</v>
      </c>
      <c r="C12" s="98">
        <v>137917</v>
      </c>
      <c r="D12" s="99">
        <f>(B12-C12)/C12</f>
        <v>0.2618458928195944</v>
      </c>
      <c r="E12" s="10">
        <f>SUM(JANUARY!B12+FEBRUARY!B12+MARCH!B11+APRIL!B12+MAY!B12)+B12</f>
        <v>1325584</v>
      </c>
      <c r="F12" s="10">
        <f>SUM(JANUARY!C12+FEBRUARY!C12+MARCH!C11+APRIL!C12+MAY!C12)+C12</f>
        <v>1144078</v>
      </c>
      <c r="G12" s="99">
        <f>(E12-F12)/F12</f>
        <v>0.15864827398131945</v>
      </c>
    </row>
    <row r="13" spans="1:7" ht="12.75">
      <c r="A13" s="96" t="s">
        <v>8</v>
      </c>
      <c r="B13" s="102">
        <f>SUM(B11:B12)</f>
        <v>271315</v>
      </c>
      <c r="C13" s="102">
        <f>SUM(C11:C12)</f>
        <v>241583</v>
      </c>
      <c r="D13" s="103">
        <f>(B13-C13)/C13</f>
        <v>0.12307157374484132</v>
      </c>
      <c r="E13" s="102">
        <f>SUM(E11:E12)</f>
        <v>1860563</v>
      </c>
      <c r="F13" s="102">
        <f>SUM(F11:F12)</f>
        <v>1715554</v>
      </c>
      <c r="G13" s="103">
        <f>(E13-F13)/F13</f>
        <v>0.08452604814538044</v>
      </c>
    </row>
    <row r="14" spans="2:6" ht="12.75">
      <c r="B14" s="98"/>
      <c r="C14" s="98"/>
      <c r="E14" s="98"/>
      <c r="F14" s="98"/>
    </row>
    <row r="15" spans="2:6" ht="12.75">
      <c r="B15" s="98"/>
      <c r="C15" s="98"/>
      <c r="E15" s="98"/>
      <c r="F15" s="98"/>
    </row>
    <row r="16" spans="1:6" ht="14.25" customHeight="1">
      <c r="A16" s="95" t="s">
        <v>9</v>
      </c>
      <c r="B16" s="98"/>
      <c r="C16" s="98"/>
      <c r="E16" s="98"/>
      <c r="F16" s="98"/>
    </row>
    <row r="17" spans="1:7" ht="12.75">
      <c r="A17" s="97" t="s">
        <v>6</v>
      </c>
      <c r="B17" s="98">
        <v>8409</v>
      </c>
      <c r="C17" s="98">
        <v>10644</v>
      </c>
      <c r="D17" s="99">
        <f>(B17-C17)/C17</f>
        <v>-0.20997745208568208</v>
      </c>
      <c r="E17" s="10">
        <f>SUM(JANUARY!B17+FEBRUARY!B17+MARCH!B16+APRIL!B17+MAY!B17)+B17</f>
        <v>51514</v>
      </c>
      <c r="F17" s="10">
        <f>SUM(JANUARY!C17+FEBRUARY!C17+MARCH!C16+APRIL!C17+MAY!C17)+C17</f>
        <v>63623</v>
      </c>
      <c r="G17" s="99">
        <f>(E17-F17)/F17</f>
        <v>-0.1903242538075853</v>
      </c>
    </row>
    <row r="18" spans="1:7" ht="12.75">
      <c r="A18" s="97" t="s">
        <v>7</v>
      </c>
      <c r="B18" s="98">
        <v>63727</v>
      </c>
      <c r="C18" s="98">
        <v>61319</v>
      </c>
      <c r="D18" s="99">
        <f>(B18-C18)/C18</f>
        <v>0.03927004680441625</v>
      </c>
      <c r="E18" s="10">
        <f>SUM(JANUARY!B18+FEBRUARY!B18+MARCH!B17+APRIL!B18+MAY!B18)+B18</f>
        <v>369879</v>
      </c>
      <c r="F18" s="10">
        <f>SUM(JANUARY!C18+FEBRUARY!C18+MARCH!C17+APRIL!C18+MAY!C18)+C18</f>
        <v>378925</v>
      </c>
      <c r="G18" s="99">
        <f>(E18-F18)/F18</f>
        <v>-0.023872798047106947</v>
      </c>
    </row>
    <row r="19" spans="1:7" ht="12.75">
      <c r="A19" s="96" t="s">
        <v>8</v>
      </c>
      <c r="B19" s="102">
        <f>SUM(B17:B18)</f>
        <v>72136</v>
      </c>
      <c r="C19" s="102">
        <f>SUM(C17:C18)</f>
        <v>71963</v>
      </c>
      <c r="D19" s="103">
        <f>(B19-C19)/C19</f>
        <v>0.002404013173436349</v>
      </c>
      <c r="E19" s="102">
        <f>SUM(E17:E18)</f>
        <v>421393</v>
      </c>
      <c r="F19" s="102">
        <f>SUM(F17:F18)</f>
        <v>442548</v>
      </c>
      <c r="G19" s="103">
        <f>(E19-F19)/F19</f>
        <v>-0.04780272422426494</v>
      </c>
    </row>
    <row r="20" spans="2:6" ht="12.75">
      <c r="B20" s="98"/>
      <c r="C20" s="98"/>
      <c r="E20" s="98"/>
      <c r="F20" s="98"/>
    </row>
    <row r="21" spans="2:6" ht="12.75">
      <c r="B21" s="98"/>
      <c r="C21" s="98"/>
      <c r="E21" s="98"/>
      <c r="F21" s="98"/>
    </row>
    <row r="22" spans="1:6" ht="15" customHeight="1">
      <c r="A22" s="95" t="s">
        <v>10</v>
      </c>
      <c r="B22" s="98"/>
      <c r="C22" s="98"/>
      <c r="E22" s="98"/>
      <c r="F22" s="98"/>
    </row>
    <row r="23" spans="1:7" ht="12.75">
      <c r="A23" s="97" t="s">
        <v>6</v>
      </c>
      <c r="B23" s="98">
        <v>25484</v>
      </c>
      <c r="C23" s="98">
        <v>24867</v>
      </c>
      <c r="D23" s="99">
        <f>(B23-C23)/C23</f>
        <v>0.02481199983914425</v>
      </c>
      <c r="E23" s="10">
        <f>SUM(JANUARY!B23+FEBRUARY!B23+MARCH!B22+APRIL!B23+MAY!B23)+B23</f>
        <v>120466</v>
      </c>
      <c r="F23" s="10">
        <f>SUM(JANUARY!C23+FEBRUARY!C23+MARCH!C22+APRIL!C23+MAY!C23)+C23</f>
        <v>118489</v>
      </c>
      <c r="G23" s="99">
        <f>(E23-F23)/F23</f>
        <v>0.016685093131007942</v>
      </c>
    </row>
    <row r="24" spans="1:7" ht="12.75">
      <c r="A24" s="97" t="s">
        <v>7</v>
      </c>
      <c r="B24" s="98">
        <v>108278</v>
      </c>
      <c r="C24" s="98">
        <v>134960</v>
      </c>
      <c r="D24" s="99">
        <f>(B24-C24)/C24</f>
        <v>-0.19770302311796087</v>
      </c>
      <c r="E24" s="10">
        <f>SUM(JANUARY!B24+FEBRUARY!B24+MARCH!B23+APRIL!B24+MAY!B24)+B24</f>
        <v>822219</v>
      </c>
      <c r="F24" s="10">
        <f>SUM(JANUARY!C24+FEBRUARY!C24+MARCH!C23+APRIL!C24+MAY!C24)+C24</f>
        <v>904047</v>
      </c>
      <c r="G24" s="99">
        <f>(E24-F24)/F24</f>
        <v>-0.09051299324039569</v>
      </c>
    </row>
    <row r="25" spans="1:7" ht="12.75">
      <c r="A25" s="96" t="s">
        <v>8</v>
      </c>
      <c r="B25" s="102">
        <f>SUM(B23:B24)</f>
        <v>133762</v>
      </c>
      <c r="C25" s="102">
        <f>SUM(C23:C24)</f>
        <v>159827</v>
      </c>
      <c r="D25" s="103">
        <f>(B25-C25)/C25</f>
        <v>-0.16308258304291515</v>
      </c>
      <c r="E25" s="102">
        <f>SUM(E23:E24)</f>
        <v>942685</v>
      </c>
      <c r="F25" s="102">
        <f>SUM(F23:F24)</f>
        <v>1022536</v>
      </c>
      <c r="G25" s="103">
        <f>(E25-F25)/F25</f>
        <v>-0.07809113811151881</v>
      </c>
    </row>
    <row r="26" spans="2:6" ht="12.75">
      <c r="B26" s="98"/>
      <c r="C26" s="98"/>
      <c r="E26" s="98"/>
      <c r="F26" s="98"/>
    </row>
    <row r="27" spans="2:6" ht="12.75">
      <c r="B27" s="98"/>
      <c r="C27" s="98"/>
      <c r="E27" s="98"/>
      <c r="F27" s="98"/>
    </row>
    <row r="28" spans="1:6" ht="14.25" customHeight="1">
      <c r="A28" s="96" t="s">
        <v>49</v>
      </c>
      <c r="B28" s="98"/>
      <c r="C28" s="98"/>
      <c r="E28" s="98"/>
      <c r="F28" s="98"/>
    </row>
    <row r="29" spans="1:7" ht="12.75">
      <c r="A29" s="97" t="s">
        <v>6</v>
      </c>
      <c r="B29" s="98">
        <f>B11+B17+B23</f>
        <v>131178</v>
      </c>
      <c r="C29" s="98">
        <f>C11+C17+C23</f>
        <v>139177</v>
      </c>
      <c r="D29" s="99">
        <f>(B29-C29)/C29</f>
        <v>-0.057473576812260646</v>
      </c>
      <c r="E29" s="98">
        <f>E11+E17+E23</f>
        <v>706959</v>
      </c>
      <c r="F29" s="98">
        <f>F11+F17+F23</f>
        <v>753588</v>
      </c>
      <c r="G29" s="99">
        <f>(E29-F29)/F29</f>
        <v>-0.06187598528638991</v>
      </c>
    </row>
    <row r="30" spans="1:7" ht="12.75">
      <c r="A30" s="97" t="s">
        <v>7</v>
      </c>
      <c r="B30" s="98">
        <f>B12+B18+B24</f>
        <v>346035</v>
      </c>
      <c r="C30" s="98">
        <f>C12+C18+C24</f>
        <v>334196</v>
      </c>
      <c r="D30" s="99">
        <f>(B30-C30)/C30</f>
        <v>0.03542531927371961</v>
      </c>
      <c r="E30" s="98">
        <f>E12+E18+E24</f>
        <v>2517682</v>
      </c>
      <c r="F30" s="98">
        <f>F12+F18+F24</f>
        <v>2427050</v>
      </c>
      <c r="G30" s="99">
        <f>(E30-F30)/F30</f>
        <v>0.03734245277188356</v>
      </c>
    </row>
    <row r="31" spans="1:7" ht="12.75">
      <c r="A31" s="96" t="s">
        <v>8</v>
      </c>
      <c r="B31" s="102">
        <f>SUM(B29:B30)</f>
        <v>477213</v>
      </c>
      <c r="C31" s="102">
        <f>SUM(C29:C30)</f>
        <v>473373</v>
      </c>
      <c r="D31" s="103">
        <f>(B31-C31)/C31</f>
        <v>0.008111996248201735</v>
      </c>
      <c r="E31" s="102">
        <f>SUM(E29:E30)</f>
        <v>3224641</v>
      </c>
      <c r="F31" s="102">
        <f>SUM(F29:F30)</f>
        <v>3180638</v>
      </c>
      <c r="G31" s="103">
        <f>(E31-F31)/F31</f>
        <v>0.01383464575346204</v>
      </c>
    </row>
    <row r="34" ht="12.75">
      <c r="A34" s="145" t="s">
        <v>65</v>
      </c>
    </row>
    <row r="35" ht="12.75">
      <c r="A35" s="145" t="s">
        <v>62</v>
      </c>
    </row>
    <row r="36" ht="12.75">
      <c r="A36" s="145" t="s">
        <v>63</v>
      </c>
    </row>
    <row r="37" ht="12.75">
      <c r="A37" s="145" t="s">
        <v>64</v>
      </c>
    </row>
    <row r="38" ht="9.75" customHeight="1"/>
    <row r="39" spans="1:2" ht="9.75" customHeight="1">
      <c r="A39" s="95"/>
      <c r="B39" s="95"/>
    </row>
    <row r="40" ht="9.75" customHeight="1"/>
    <row r="41" spans="1:7" ht="12.75">
      <c r="A41" s="172" t="s">
        <v>51</v>
      </c>
      <c r="B41" s="172"/>
      <c r="C41" s="172"/>
      <c r="D41" s="172"/>
      <c r="E41" s="172"/>
      <c r="F41" s="172"/>
      <c r="G41" s="172"/>
    </row>
    <row r="42" ht="18" customHeight="1"/>
    <row r="43" ht="18" customHeight="1">
      <c r="C43" s="122"/>
    </row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spans="1:7" ht="17.25" customHeight="1">
      <c r="A50" s="169" t="s">
        <v>52</v>
      </c>
      <c r="B50" s="169"/>
      <c r="C50" s="169"/>
      <c r="D50" s="169"/>
      <c r="E50" s="169"/>
      <c r="F50" s="169"/>
      <c r="G50" s="169"/>
    </row>
    <row r="51" spans="1:7" ht="17.25" customHeight="1">
      <c r="A51" s="169" t="s">
        <v>14</v>
      </c>
      <c r="B51" s="169"/>
      <c r="C51" s="169"/>
      <c r="D51" s="169"/>
      <c r="E51" s="169"/>
      <c r="F51" s="169"/>
      <c r="G51" s="169"/>
    </row>
    <row r="52" spans="1:7" ht="15.75">
      <c r="A52" s="170" t="s">
        <v>128</v>
      </c>
      <c r="B52" s="171"/>
      <c r="C52" s="171"/>
      <c r="D52" s="171"/>
      <c r="E52" s="171"/>
      <c r="F52" s="171"/>
      <c r="G52" s="171"/>
    </row>
    <row r="53" ht="6.75" customHeight="1"/>
    <row r="54" ht="9" customHeight="1"/>
    <row r="55" spans="1:7" ht="12.75">
      <c r="A55" s="95" t="s">
        <v>16</v>
      </c>
      <c r="B55" s="152" t="s">
        <v>126</v>
      </c>
      <c r="C55" s="152" t="s">
        <v>82</v>
      </c>
      <c r="D55" s="96" t="s">
        <v>5</v>
      </c>
      <c r="E55" s="152" t="s">
        <v>127</v>
      </c>
      <c r="F55" s="152" t="s">
        <v>83</v>
      </c>
      <c r="G55" s="96" t="s">
        <v>5</v>
      </c>
    </row>
    <row r="57" spans="1:7" ht="12.75">
      <c r="A57" s="95" t="s">
        <v>4</v>
      </c>
      <c r="B57" s="102">
        <f>B58+B59</f>
        <v>97285</v>
      </c>
      <c r="C57" s="102">
        <f>C58+C59</f>
        <v>103666</v>
      </c>
      <c r="D57" s="101">
        <f>(B57-C57)/C57</f>
        <v>-0.06155345050450485</v>
      </c>
      <c r="E57" s="102">
        <f>E58+E59</f>
        <v>534979</v>
      </c>
      <c r="F57" s="102">
        <f>F58+F59</f>
        <v>571476</v>
      </c>
      <c r="G57" s="101">
        <f>(E57-F57)/F57</f>
        <v>-0.06386444925071219</v>
      </c>
    </row>
    <row r="58" spans="1:7" ht="12.75">
      <c r="A58" s="94" t="s">
        <v>18</v>
      </c>
      <c r="B58" s="98">
        <v>97285</v>
      </c>
      <c r="C58" s="98">
        <v>103666</v>
      </c>
      <c r="D58" s="99">
        <f>(B58-C58)/C58</f>
        <v>-0.06155345050450485</v>
      </c>
      <c r="E58" s="10">
        <f>SUM(JANUARY!B58+FEBRUARY!B58+MARCH!B58+APRIL!B58+MAY!B58)+B58</f>
        <v>534979</v>
      </c>
      <c r="F58" s="10">
        <f>SUM(JANUARY!C58+FEBRUARY!C58+MARCH!C58+APRIL!C58+MAY!C58)+C58</f>
        <v>571476</v>
      </c>
      <c r="G58" s="99">
        <f>(E58-F58)/F58</f>
        <v>-0.06386444925071219</v>
      </c>
    </row>
    <row r="59" spans="1:7" ht="12.75">
      <c r="A59" s="94" t="s">
        <v>19</v>
      </c>
      <c r="B59" s="98">
        <v>0</v>
      </c>
      <c r="C59" s="98">
        <v>0</v>
      </c>
      <c r="D59" s="99">
        <v>0</v>
      </c>
      <c r="E59" s="10">
        <f>SUM(JANUARY!B59+FEBRUARY!B59+MARCH!B59+APRIL!B59+MAY!B59)+B59</f>
        <v>0</v>
      </c>
      <c r="F59" s="10">
        <f>SUM(JANUARY!C59+FEBRUARY!C59+MARCH!C59+APRIL!C59+MAY!C59)+C59</f>
        <v>0</v>
      </c>
      <c r="G59" s="99">
        <v>0</v>
      </c>
    </row>
    <row r="60" spans="2:6" ht="12.75">
      <c r="B60" s="98"/>
      <c r="C60" s="98"/>
      <c r="E60" s="98"/>
      <c r="F60" s="98"/>
    </row>
    <row r="61" spans="1:7" ht="12.75">
      <c r="A61" s="95" t="s">
        <v>9</v>
      </c>
      <c r="B61" s="102">
        <f>B62+B63</f>
        <v>8409</v>
      </c>
      <c r="C61" s="102">
        <f>C62+C63</f>
        <v>10644</v>
      </c>
      <c r="D61" s="103">
        <f>(B61-C61)/C61</f>
        <v>-0.20997745208568208</v>
      </c>
      <c r="E61" s="102">
        <f>E62+E63</f>
        <v>51514</v>
      </c>
      <c r="F61" s="102">
        <f>F62+F63</f>
        <v>63623</v>
      </c>
      <c r="G61" s="103">
        <f>(E61-F61)/F61</f>
        <v>-0.1903242538075853</v>
      </c>
    </row>
    <row r="62" spans="1:7" ht="12.75">
      <c r="A62" s="94" t="s">
        <v>20</v>
      </c>
      <c r="B62" s="98">
        <v>8409</v>
      </c>
      <c r="C62" s="98">
        <v>10644</v>
      </c>
      <c r="D62" s="99">
        <f>(B62-C62)/C62</f>
        <v>-0.20997745208568208</v>
      </c>
      <c r="E62" s="10">
        <f>SUM(JANUARY!B62+FEBRUARY!B62+MARCH!B62+APRIL!B62+MAY!B62)+B62</f>
        <v>51514</v>
      </c>
      <c r="F62" s="10">
        <f>SUM(JANUARY!C62+FEBRUARY!C62+MARCH!C62+APRIL!C62+MAY!C62)+C62</f>
        <v>63623</v>
      </c>
      <c r="G62" s="99">
        <f>(E62-F62)/F62</f>
        <v>-0.1903242538075853</v>
      </c>
    </row>
    <row r="63" spans="1:7" ht="12.75">
      <c r="A63" s="94" t="s">
        <v>21</v>
      </c>
      <c r="B63" s="98">
        <v>0</v>
      </c>
      <c r="C63" s="98">
        <v>0</v>
      </c>
      <c r="D63" s="99">
        <v>0</v>
      </c>
      <c r="E63" s="10">
        <f>SUM(JANUARY!B63+FEBRUARY!B63+MARCH!B63+APRIL!B63+MAY!B63)+B63</f>
        <v>0</v>
      </c>
      <c r="F63" s="10">
        <f>SUM(JANUARY!C63+FEBRUARY!C63+MARCH!C63+APRIL!C63+MAY!C63)+C63</f>
        <v>0</v>
      </c>
      <c r="G63" s="99">
        <v>0</v>
      </c>
    </row>
    <row r="64" spans="2:6" ht="12.75">
      <c r="B64" s="98"/>
      <c r="C64" s="98"/>
      <c r="E64" s="98"/>
      <c r="F64" s="98"/>
    </row>
    <row r="65" spans="1:7" ht="12.75">
      <c r="A65" s="95" t="s">
        <v>22</v>
      </c>
      <c r="B65" s="102">
        <f>SUM(B67+B73+B78+B82+B83+B84+B86+B91+B92+B93+B94)</f>
        <v>25484</v>
      </c>
      <c r="C65" s="102">
        <f>SUM(C67+C73+C78+C82+C83+C84+C86+C91+C92+C93+C94)</f>
        <v>24867</v>
      </c>
      <c r="D65" s="103">
        <f>(B65-C65)/C65</f>
        <v>0.02481199983914425</v>
      </c>
      <c r="E65" s="102">
        <f>SUM(E67+E73+E78+E82+E83+E84+E86+E91+E92+E93+E94)</f>
        <v>120466</v>
      </c>
      <c r="F65" s="102">
        <f>SUM(F67+F73+F78+F82+F83+F84+F86+F91+F92+F93+F94)</f>
        <v>118489</v>
      </c>
      <c r="G65" s="103">
        <f>(E65-F65)/F65</f>
        <v>0.016685093131007942</v>
      </c>
    </row>
    <row r="66" spans="2:6" ht="12.75">
      <c r="B66" s="98"/>
      <c r="C66" s="98"/>
      <c r="E66" s="98"/>
      <c r="F66" s="98"/>
    </row>
    <row r="67" spans="1:7" ht="12.75">
      <c r="A67" s="95" t="s">
        <v>23</v>
      </c>
      <c r="B67" s="102">
        <f>SUM(B68:B71)</f>
        <v>11907</v>
      </c>
      <c r="C67" s="102">
        <f>SUM(C68:C71)</f>
        <v>12240</v>
      </c>
      <c r="D67" s="103">
        <f>(B67-C67)/C67</f>
        <v>-0.027205882352941177</v>
      </c>
      <c r="E67" s="102">
        <f>SUM(E68:E71)</f>
        <v>47759</v>
      </c>
      <c r="F67" s="102">
        <f>SUM(F68:F71)</f>
        <v>47041</v>
      </c>
      <c r="G67" s="103">
        <f>(E67-F67)/F67</f>
        <v>0.015263280967666503</v>
      </c>
    </row>
    <row r="68" spans="1:7" ht="12.75">
      <c r="A68" s="94" t="s">
        <v>24</v>
      </c>
      <c r="B68" s="98">
        <v>8766</v>
      </c>
      <c r="C68" s="98">
        <v>8612</v>
      </c>
      <c r="D68" s="99">
        <f>(B68-C68)/C68</f>
        <v>0.017882025081281932</v>
      </c>
      <c r="E68" s="10">
        <f>SUM(JANUARY!B68+FEBRUARY!B68+MARCH!B68+APRIL!B68+MAY!B68)+B68</f>
        <v>36867</v>
      </c>
      <c r="F68" s="10">
        <f>SUM(JANUARY!C68+FEBRUARY!C68+MARCH!C68+APRIL!C68+MAY!C68)+C68</f>
        <v>34882</v>
      </c>
      <c r="G68" s="99">
        <f>(E68-F68)/F68</f>
        <v>0.056906140702941345</v>
      </c>
    </row>
    <row r="69" spans="1:7" ht="12.75">
      <c r="A69" s="94" t="s">
        <v>25</v>
      </c>
      <c r="B69" s="98">
        <v>2969</v>
      </c>
      <c r="C69" s="98">
        <v>3438</v>
      </c>
      <c r="D69" s="99">
        <f>(B69-C69)/C69</f>
        <v>-0.13641652123327516</v>
      </c>
      <c r="E69" s="10">
        <f>SUM(JANUARY!B69+FEBRUARY!B69+MARCH!B69+APRIL!B69+MAY!B69)+B69</f>
        <v>10316</v>
      </c>
      <c r="F69" s="10">
        <f>SUM(JANUARY!C69+FEBRUARY!C69+MARCH!C69+APRIL!C69+MAY!C69)+C69</f>
        <v>11175</v>
      </c>
      <c r="G69" s="99">
        <f>(E69-F69)/F69</f>
        <v>-0.07686800894854585</v>
      </c>
    </row>
    <row r="70" spans="1:7" ht="12.75">
      <c r="A70" s="34" t="s">
        <v>66</v>
      </c>
      <c r="B70" s="10">
        <v>78</v>
      </c>
      <c r="C70" s="10">
        <v>124</v>
      </c>
      <c r="D70" s="99">
        <f>(B70-C70)/C70</f>
        <v>-0.3709677419354839</v>
      </c>
      <c r="E70" s="10">
        <f>SUM(JANUARY!B70+FEBRUARY!B70+MARCH!B70+APRIL!B70+MAY!B70)+B70</f>
        <v>245</v>
      </c>
      <c r="F70" s="10">
        <f>SUM(JANUARY!C70+FEBRUARY!C70+MARCH!C70+APRIL!C70+MAY!C70)+C70</f>
        <v>679</v>
      </c>
      <c r="G70" s="99">
        <f>(E70-F70)/F70</f>
        <v>-0.6391752577319587</v>
      </c>
    </row>
    <row r="71" spans="1:7" ht="12.75">
      <c r="A71" s="94" t="s">
        <v>26</v>
      </c>
      <c r="B71" s="10">
        <v>94</v>
      </c>
      <c r="C71" s="10">
        <v>66</v>
      </c>
      <c r="D71" s="99">
        <f>(B71-C71)/C71</f>
        <v>0.42424242424242425</v>
      </c>
      <c r="E71" s="10">
        <f>SUM(JANUARY!B71+FEBRUARY!B71+MARCH!B71+APRIL!B71+MAY!B71)+B71</f>
        <v>331</v>
      </c>
      <c r="F71" s="10">
        <f>SUM(JANUARY!C71+FEBRUARY!C71+MARCH!C71+APRIL!C71+MAY!C71)+C71</f>
        <v>305</v>
      </c>
      <c r="G71" s="99">
        <f>(E71-F71)/F71</f>
        <v>0.08524590163934426</v>
      </c>
    </row>
    <row r="72" spans="2:6" ht="12.75">
      <c r="B72" s="98"/>
      <c r="C72" s="98"/>
      <c r="E72" s="98"/>
      <c r="F72" s="98"/>
    </row>
    <row r="73" spans="1:7" ht="12.75">
      <c r="A73" s="95" t="s">
        <v>27</v>
      </c>
      <c r="B73" s="102">
        <f>SUM(B74:B76)</f>
        <v>993</v>
      </c>
      <c r="C73" s="102">
        <f>SUM(C74:C76)</f>
        <v>982</v>
      </c>
      <c r="D73" s="103">
        <f>(B73-C73)/C73</f>
        <v>0.01120162932790224</v>
      </c>
      <c r="E73" s="102">
        <f>SUM(E74:E76)</f>
        <v>4877</v>
      </c>
      <c r="F73" s="102">
        <f>SUM(F74:F76)</f>
        <v>5310</v>
      </c>
      <c r="G73" s="103">
        <f>(E73-F73)/F73</f>
        <v>-0.0815442561205273</v>
      </c>
    </row>
    <row r="74" spans="1:7" ht="12.75">
      <c r="A74" s="94" t="s">
        <v>28</v>
      </c>
      <c r="B74" s="98">
        <v>352</v>
      </c>
      <c r="C74" s="98">
        <v>340</v>
      </c>
      <c r="D74" s="99">
        <f>(B74-C74)/C74</f>
        <v>0.03529411764705882</v>
      </c>
      <c r="E74" s="10">
        <f>SUM(JANUARY!B74+FEBRUARY!B74+MARCH!B74+APRIL!B74+MAY!B74)+B74</f>
        <v>1743</v>
      </c>
      <c r="F74" s="10">
        <f>SUM(JANUARY!C74+FEBRUARY!C74+MARCH!C74+APRIL!C74+MAY!C74)+C74</f>
        <v>2260</v>
      </c>
      <c r="G74" s="99">
        <f>(E74-F74)/F74</f>
        <v>-0.22876106194690266</v>
      </c>
    </row>
    <row r="75" spans="1:7" ht="12.75">
      <c r="A75" s="94" t="s">
        <v>29</v>
      </c>
      <c r="B75" s="98">
        <v>104</v>
      </c>
      <c r="C75" s="98">
        <v>117</v>
      </c>
      <c r="D75" s="99">
        <f>(B75-C75)/C75</f>
        <v>-0.1111111111111111</v>
      </c>
      <c r="E75" s="10">
        <f>SUM(JANUARY!B75+FEBRUARY!B75+MARCH!B75+APRIL!B75+MAY!B75)+B75</f>
        <v>902</v>
      </c>
      <c r="F75" s="10">
        <f>SUM(JANUARY!C75+FEBRUARY!C75+MARCH!C75+APRIL!C75+MAY!C75)+C75</f>
        <v>1547</v>
      </c>
      <c r="G75" s="99">
        <f>(E75-F75)/F75</f>
        <v>-0.4169360051712993</v>
      </c>
    </row>
    <row r="76" spans="1:7" ht="12.75">
      <c r="A76" s="94" t="s">
        <v>30</v>
      </c>
      <c r="B76" s="98">
        <v>537</v>
      </c>
      <c r="C76" s="98">
        <v>525</v>
      </c>
      <c r="D76" s="99">
        <f>(B76-C76)/C76</f>
        <v>0.022857142857142857</v>
      </c>
      <c r="E76" s="10">
        <f>SUM(JANUARY!B76+FEBRUARY!B76+MARCH!B76+APRIL!B76+MAY!B76)+B76</f>
        <v>2232</v>
      </c>
      <c r="F76" s="10">
        <f>SUM(JANUARY!C76+FEBRUARY!C76+MARCH!C76+APRIL!C76+MAY!C76)+C76</f>
        <v>1503</v>
      </c>
      <c r="G76" s="99">
        <f>(E76-F76)/F76</f>
        <v>0.48502994011976047</v>
      </c>
    </row>
    <row r="77" spans="2:6" ht="12.75">
      <c r="B77" s="98"/>
      <c r="C77" s="98"/>
      <c r="E77" s="98"/>
      <c r="F77" s="98"/>
    </row>
    <row r="78" spans="1:7" ht="12.75">
      <c r="A78" s="95" t="s">
        <v>53</v>
      </c>
      <c r="B78" s="102">
        <f>B79+B80</f>
        <v>713</v>
      </c>
      <c r="C78" s="102">
        <f>C79+C80</f>
        <v>782</v>
      </c>
      <c r="D78" s="103">
        <f>(B78-C78)/C78</f>
        <v>-0.08823529411764706</v>
      </c>
      <c r="E78" s="102">
        <f>E79+E80</f>
        <v>3736</v>
      </c>
      <c r="F78" s="102">
        <f>F79+F80</f>
        <v>4783</v>
      </c>
      <c r="G78" s="103">
        <f>(E78-F78)/F78</f>
        <v>-0.21890027179594396</v>
      </c>
    </row>
    <row r="79" spans="1:7" ht="12.75">
      <c r="A79" s="94" t="s">
        <v>32</v>
      </c>
      <c r="B79" s="98">
        <v>310</v>
      </c>
      <c r="C79" s="98">
        <v>315</v>
      </c>
      <c r="D79" s="99">
        <f>(B79-C79)/C79</f>
        <v>-0.015873015873015872</v>
      </c>
      <c r="E79" s="10">
        <f>SUM(JANUARY!B79+FEBRUARY!B79+MARCH!B79+APRIL!B79+MAY!B79)+B79</f>
        <v>1804</v>
      </c>
      <c r="F79" s="10">
        <f>SUM(JANUARY!C79+FEBRUARY!C79+MARCH!C79+APRIL!C79+MAY!C79)+C79</f>
        <v>2529</v>
      </c>
      <c r="G79" s="99">
        <f>(E79-F79)/F79</f>
        <v>-0.2866745749308027</v>
      </c>
    </row>
    <row r="80" spans="1:7" ht="12.75">
      <c r="A80" s="94" t="s">
        <v>54</v>
      </c>
      <c r="B80" s="98">
        <v>403</v>
      </c>
      <c r="C80" s="98">
        <v>467</v>
      </c>
      <c r="D80" s="99">
        <f>(B80-C80)/C80</f>
        <v>-0.13704496788008566</v>
      </c>
      <c r="E80" s="10">
        <f>SUM(JANUARY!B80+FEBRUARY!B80+MARCH!B80+APRIL!B80+MAY!B80)+B80</f>
        <v>1932</v>
      </c>
      <c r="F80" s="10">
        <f>SUM(JANUARY!C80+FEBRUARY!C80+MARCH!C80+APRIL!C80+MAY!C80)+C80</f>
        <v>2254</v>
      </c>
      <c r="G80" s="99">
        <f>(E80-F80)/F80</f>
        <v>-0.14285714285714285</v>
      </c>
    </row>
    <row r="81" spans="2:6" ht="12.75">
      <c r="B81" s="98"/>
      <c r="C81" s="98"/>
      <c r="E81" s="98"/>
      <c r="F81" s="98"/>
    </row>
    <row r="82" spans="1:7" ht="12.75">
      <c r="A82" s="95" t="s">
        <v>34</v>
      </c>
      <c r="B82" s="102">
        <v>2448</v>
      </c>
      <c r="C82" s="102">
        <v>1754</v>
      </c>
      <c r="D82" s="103">
        <f>(B82-C82)/C82</f>
        <v>0.3956670467502851</v>
      </c>
      <c r="E82" s="142">
        <f>SUM(JANUARY!B82+FEBRUARY!B82+MARCH!B82+APRIL!B82+MAY!B82)+B82</f>
        <v>10338</v>
      </c>
      <c r="F82" s="142">
        <f>SUM(JANUARY!C82+FEBRUARY!C82+MARCH!C82+APRIL!C82+MAY!C82)+C82</f>
        <v>9222</v>
      </c>
      <c r="G82" s="103">
        <f>(E82-F82)/F82</f>
        <v>0.1210149642160052</v>
      </c>
    </row>
    <row r="83" spans="1:7" ht="12.75">
      <c r="A83" s="95" t="s">
        <v>35</v>
      </c>
      <c r="B83" s="102">
        <v>456</v>
      </c>
      <c r="C83" s="102">
        <v>353</v>
      </c>
      <c r="D83" s="103">
        <f>(B83-C83)/C83</f>
        <v>0.29178470254957506</v>
      </c>
      <c r="E83" s="142">
        <f>SUM(JANUARY!B83+FEBRUARY!B83+MARCH!B83+APRIL!B83+MAY!B83)+B83</f>
        <v>2506</v>
      </c>
      <c r="F83" s="142">
        <f>SUM(JANUARY!C83+FEBRUARY!C83+MARCH!C83+APRIL!C83+MAY!C83)+C83</f>
        <v>2237</v>
      </c>
      <c r="G83" s="103">
        <f>(E83-F83)/F83</f>
        <v>0.1202503352704515</v>
      </c>
    </row>
    <row r="84" spans="1:7" ht="12.75">
      <c r="A84" s="95" t="s">
        <v>36</v>
      </c>
      <c r="B84" s="102">
        <v>185</v>
      </c>
      <c r="C84" s="102">
        <v>128</v>
      </c>
      <c r="D84" s="103">
        <f>(B84-C84)/C84</f>
        <v>0.4453125</v>
      </c>
      <c r="E84" s="142">
        <f>SUM(JANUARY!B84+FEBRUARY!B84+MARCH!B84+APRIL!B84+MAY!B84)+B84</f>
        <v>618</v>
      </c>
      <c r="F84" s="142">
        <f>SUM(JANUARY!C84+FEBRUARY!C84+MARCH!C84+APRIL!C84+MAY!C84)+C84</f>
        <v>784</v>
      </c>
      <c r="G84" s="103">
        <f>(E84-F84)/F84</f>
        <v>-0.21173469387755103</v>
      </c>
    </row>
    <row r="85" spans="2:6" ht="12.75">
      <c r="B85" s="98"/>
      <c r="C85" s="98"/>
      <c r="E85" s="98"/>
      <c r="F85" s="98"/>
    </row>
    <row r="86" spans="1:7" ht="12.75">
      <c r="A86" s="95" t="s">
        <v>37</v>
      </c>
      <c r="B86" s="102">
        <f>SUM(B87:B89)</f>
        <v>4078</v>
      </c>
      <c r="C86" s="102">
        <f>SUM(C87:C89)</f>
        <v>3958</v>
      </c>
      <c r="D86" s="103">
        <f>(B86-C86)/C86</f>
        <v>0.03031834259727135</v>
      </c>
      <c r="E86" s="102">
        <f>SUM(E87:E89)</f>
        <v>20486</v>
      </c>
      <c r="F86" s="102">
        <f>SUM(F87:F89)</f>
        <v>20376</v>
      </c>
      <c r="G86" s="103">
        <f>(E86-F86)/F86</f>
        <v>0.005398508048684727</v>
      </c>
    </row>
    <row r="87" spans="1:7" ht="12.75">
      <c r="A87" s="94" t="s">
        <v>55</v>
      </c>
      <c r="B87" s="98">
        <v>629</v>
      </c>
      <c r="C87" s="98">
        <v>805</v>
      </c>
      <c r="D87" s="99">
        <f>(B87-C87)/C87</f>
        <v>-0.2186335403726708</v>
      </c>
      <c r="E87" s="10">
        <f>SUM(JANUARY!B87+FEBRUARY!B87+MARCH!B87+APRIL!B87+MAY!B87)+B87</f>
        <v>2685</v>
      </c>
      <c r="F87" s="10">
        <f>SUM(JANUARY!C87+FEBRUARY!C87+MARCH!C87+APRIL!C87+MAY!C87)+C87</f>
        <v>3310</v>
      </c>
      <c r="G87" s="99">
        <f>(E87-F87)/F87</f>
        <v>-0.18882175226586104</v>
      </c>
    </row>
    <row r="88" spans="1:7" ht="12.75">
      <c r="A88" s="94" t="s">
        <v>56</v>
      </c>
      <c r="B88" s="98">
        <v>3408</v>
      </c>
      <c r="C88" s="98">
        <v>2947</v>
      </c>
      <c r="D88" s="99">
        <f>(B88-C88)/C88</f>
        <v>0.15643026806922294</v>
      </c>
      <c r="E88" s="10">
        <f>SUM(JANUARY!B88+FEBRUARY!B88+MARCH!B88+APRIL!B88+MAY!B88)+B88</f>
        <v>17243</v>
      </c>
      <c r="F88" s="10">
        <f>SUM(JANUARY!C88+FEBRUARY!C88+MARCH!C88+APRIL!C88+MAY!C88)+C88</f>
        <v>15996</v>
      </c>
      <c r="G88" s="99">
        <f>(E88-F88)/F88</f>
        <v>0.07795698924731183</v>
      </c>
    </row>
    <row r="89" spans="1:7" ht="12.75">
      <c r="A89" s="94" t="s">
        <v>40</v>
      </c>
      <c r="B89" s="98">
        <v>41</v>
      </c>
      <c r="C89" s="98">
        <v>206</v>
      </c>
      <c r="D89" s="99">
        <f>(B89-C89)/C89</f>
        <v>-0.8009708737864077</v>
      </c>
      <c r="E89" s="10">
        <f>SUM(JANUARY!B89+FEBRUARY!B89+MARCH!B89+APRIL!B89+MAY!B89)+B89</f>
        <v>558</v>
      </c>
      <c r="F89" s="10">
        <f>SUM(JANUARY!C89+FEBRUARY!C89+MARCH!C89+APRIL!C89+MAY!C89)+C89</f>
        <v>1070</v>
      </c>
      <c r="G89" s="99">
        <f>(E89-F89)/F89</f>
        <v>-0.4785046728971963</v>
      </c>
    </row>
    <row r="90" spans="2:6" ht="12.75">
      <c r="B90" s="98"/>
      <c r="C90" s="98"/>
      <c r="E90" s="98"/>
      <c r="F90" s="98"/>
    </row>
    <row r="91" spans="1:7" ht="12.75">
      <c r="A91" s="95" t="s">
        <v>41</v>
      </c>
      <c r="B91" s="102">
        <v>3234</v>
      </c>
      <c r="C91" s="102">
        <v>2991</v>
      </c>
      <c r="D91" s="103">
        <f>(B91-C91)/C91</f>
        <v>0.08124373119358075</v>
      </c>
      <c r="E91" s="142">
        <f>SUM(JANUARY!B91+FEBRUARY!B91+MARCH!B91+APRIL!B91+MAY!B91)+B91</f>
        <v>21147</v>
      </c>
      <c r="F91" s="142">
        <f>SUM(JANUARY!C91+FEBRUARY!C91+MARCH!C91+APRIL!C91+MAY!C91)+C91</f>
        <v>18290</v>
      </c>
      <c r="G91" s="103">
        <f>(E91-F91)/F91</f>
        <v>0.1562055768179333</v>
      </c>
    </row>
    <row r="92" spans="1:7" ht="12.75">
      <c r="A92" s="95" t="s">
        <v>42</v>
      </c>
      <c r="B92" s="102">
        <v>26</v>
      </c>
      <c r="C92" s="102">
        <v>26</v>
      </c>
      <c r="D92" s="103">
        <f>(B92-C92)/C92</f>
        <v>0</v>
      </c>
      <c r="E92" s="142">
        <f>SUM(JANUARY!B92+FEBRUARY!B92+MARCH!B92+APRIL!B92+MAY!B92)+B92</f>
        <v>99</v>
      </c>
      <c r="F92" s="142">
        <f>SUM(JANUARY!C92+FEBRUARY!C92+MARCH!C92+APRIL!C92+MAY!C92)+C92</f>
        <v>116</v>
      </c>
      <c r="G92" s="103">
        <f>(E92-F92)/F92</f>
        <v>-0.14655172413793102</v>
      </c>
    </row>
    <row r="93" spans="1:7" ht="12.75">
      <c r="A93" s="95" t="s">
        <v>43</v>
      </c>
      <c r="B93" s="102">
        <v>73</v>
      </c>
      <c r="C93" s="102">
        <v>92</v>
      </c>
      <c r="D93" s="103">
        <f>(B93-C93)/C93</f>
        <v>-0.20652173913043478</v>
      </c>
      <c r="E93" s="142">
        <f>SUM(JANUARY!B93+FEBRUARY!B93+MARCH!B93+APRIL!B93+MAY!B93)+B93</f>
        <v>515</v>
      </c>
      <c r="F93" s="142">
        <f>SUM(JANUARY!C93+FEBRUARY!C93+MARCH!C93+APRIL!C93+MAY!C93)+C93</f>
        <v>618</v>
      </c>
      <c r="G93" s="103">
        <f>(E93-F93)/F93</f>
        <v>-0.16666666666666666</v>
      </c>
    </row>
    <row r="94" spans="1:7" ht="12.75">
      <c r="A94" s="95" t="s">
        <v>44</v>
      </c>
      <c r="B94" s="102">
        <v>1371</v>
      </c>
      <c r="C94" s="102">
        <v>1561</v>
      </c>
      <c r="D94" s="103">
        <f>(B94-C94)/C94</f>
        <v>-0.12171684817424727</v>
      </c>
      <c r="E94" s="142">
        <f>SUM(JANUARY!B94+FEBRUARY!B94+MARCH!B94+APRIL!B94+MAY!B94)+B94</f>
        <v>8385</v>
      </c>
      <c r="F94" s="142">
        <f>SUM(JANUARY!C94+FEBRUARY!C94+MARCH!C94+APRIL!C94+MAY!C94)+C94</f>
        <v>9712</v>
      </c>
      <c r="G94" s="103">
        <f>(E94-F94)/F94</f>
        <v>-0.1366350906095552</v>
      </c>
    </row>
    <row r="95" spans="1:7" ht="12.75">
      <c r="A95" s="95"/>
      <c r="B95" s="95"/>
      <c r="C95" s="95"/>
      <c r="D95" s="103"/>
      <c r="E95" s="95"/>
      <c r="F95" s="95"/>
      <c r="G95" s="103"/>
    </row>
    <row r="96" spans="1:7" ht="12.75">
      <c r="A96" s="95" t="s">
        <v>45</v>
      </c>
      <c r="B96" s="102">
        <f>B57+B61+B65</f>
        <v>131178</v>
      </c>
      <c r="C96" s="102">
        <f>C57+C61+C65</f>
        <v>139177</v>
      </c>
      <c r="D96" s="103">
        <f>(B96-C96)/C96</f>
        <v>-0.057473576812260646</v>
      </c>
      <c r="E96" s="102">
        <f>E57+E61+E65</f>
        <v>706959</v>
      </c>
      <c r="F96" s="102">
        <f>F57+F61+F65</f>
        <v>753588</v>
      </c>
      <c r="G96" s="103">
        <f>(E96-F96)/F96</f>
        <v>-0.06187598528638991</v>
      </c>
    </row>
    <row r="97" spans="1:7" ht="12.75">
      <c r="A97" s="165" t="s">
        <v>98</v>
      </c>
      <c r="B97" s="165"/>
      <c r="C97" s="165"/>
      <c r="D97" s="165"/>
      <c r="E97" s="165"/>
      <c r="F97" s="165"/>
      <c r="G97" s="165"/>
    </row>
  </sheetData>
  <sheetProtection/>
  <mergeCells count="9">
    <mergeCell ref="A97:G97"/>
    <mergeCell ref="A51:G51"/>
    <mergeCell ref="A52:G52"/>
    <mergeCell ref="A41:G41"/>
    <mergeCell ref="A1:G1"/>
    <mergeCell ref="A3:G3"/>
    <mergeCell ref="A5:G5"/>
    <mergeCell ref="A50:G50"/>
    <mergeCell ref="A4:F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B23" sqref="B23"/>
    </sheetView>
  </sheetViews>
  <sheetFormatPr defaultColWidth="9.625" defaultRowHeight="12.75"/>
  <cols>
    <col min="1" max="1" width="18.625" style="0" customWidth="1"/>
    <col min="2" max="3" width="11.625" style="0" customWidth="1"/>
    <col min="4" max="4" width="6.625" style="0" customWidth="1"/>
    <col min="5" max="6" width="11.625" style="0" customWidth="1"/>
    <col min="7" max="7" width="7.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131</v>
      </c>
      <c r="B3" s="3"/>
      <c r="C3" s="42"/>
      <c r="D3" s="3"/>
      <c r="E3" s="3"/>
      <c r="F3" s="3"/>
      <c r="G3" s="3"/>
    </row>
    <row r="4" spans="1:7" ht="15.75">
      <c r="A4" s="39"/>
      <c r="B4" s="39"/>
      <c r="C4" s="2"/>
      <c r="D4" s="1"/>
      <c r="E4" s="1"/>
      <c r="F4" s="1"/>
      <c r="G4" s="1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12.75">
      <c r="A6" s="22"/>
      <c r="B6" s="22"/>
      <c r="C6" s="34"/>
      <c r="D6" s="43"/>
      <c r="E6" s="43"/>
      <c r="F6" s="34"/>
      <c r="G6" s="22"/>
    </row>
    <row r="7" spans="1:7" ht="15.75">
      <c r="A7" s="174"/>
      <c r="B7" s="174"/>
      <c r="C7" s="174"/>
      <c r="D7" s="174"/>
      <c r="E7" s="174"/>
      <c r="F7" s="174"/>
      <c r="G7" s="22"/>
    </row>
    <row r="8" spans="1:7" ht="12.75">
      <c r="A8" s="22"/>
      <c r="B8" s="22"/>
      <c r="C8" s="22"/>
      <c r="D8" s="22"/>
      <c r="E8" s="22"/>
      <c r="F8" s="22"/>
      <c r="G8" s="22"/>
    </row>
    <row r="9" spans="1:7" ht="12.75">
      <c r="A9" s="22"/>
      <c r="B9" s="44" t="s">
        <v>132</v>
      </c>
      <c r="C9" s="44" t="s">
        <v>85</v>
      </c>
      <c r="D9" s="45" t="s">
        <v>5</v>
      </c>
      <c r="E9" s="45" t="s">
        <v>133</v>
      </c>
      <c r="F9" s="45" t="s">
        <v>86</v>
      </c>
      <c r="G9" s="45" t="s">
        <v>5</v>
      </c>
    </row>
    <row r="10" spans="1:7" ht="15.75" customHeight="1">
      <c r="A10" s="17" t="s">
        <v>4</v>
      </c>
      <c r="B10" s="46"/>
      <c r="C10" s="46"/>
      <c r="D10" s="46"/>
      <c r="E10" s="46"/>
      <c r="F10" s="46"/>
      <c r="G10" s="46"/>
    </row>
    <row r="11" spans="1:7" ht="12.75">
      <c r="A11" s="47" t="s">
        <v>6</v>
      </c>
      <c r="B11" s="10">
        <v>103507</v>
      </c>
      <c r="C11" s="10">
        <v>111470</v>
      </c>
      <c r="D11" s="11">
        <f>(+B11-C11)/C11*100</f>
        <v>-7.143626087736611</v>
      </c>
      <c r="E11" s="10">
        <f>SUM(JANUARY!B11+FEBRUARY!B11+MARCH!B10+APRIL!B11+MAY!B11+JUNE!B11)+B11</f>
        <v>638486</v>
      </c>
      <c r="F11" s="10">
        <f>SUM(JANUARY!C11+FEBRUARY!C11+MARCH!C10+APRIL!C11+MAY!C11+JUNE!C11)+C11</f>
        <v>682946</v>
      </c>
      <c r="G11" s="11">
        <f>(+E11-F11)/F11*100</f>
        <v>-6.510031539828917</v>
      </c>
    </row>
    <row r="12" spans="1:7" ht="12.75">
      <c r="A12" s="47" t="s">
        <v>7</v>
      </c>
      <c r="B12" s="10">
        <v>172467</v>
      </c>
      <c r="C12" s="10">
        <v>144445</v>
      </c>
      <c r="D12" s="11">
        <f>(+B12-C12)/C12*100</f>
        <v>19.399771539340232</v>
      </c>
      <c r="E12" s="10">
        <f>SUM(JANUARY!B12+FEBRUARY!B12+MARCH!B11+APRIL!B12+MAY!B12+JUNE!B12)+B12</f>
        <v>1498051</v>
      </c>
      <c r="F12" s="10">
        <f>SUM(JANUARY!C12+FEBRUARY!C12+MARCH!C11+APRIL!C12+MAY!C12+JUNE!C12)+C12</f>
        <v>1288523</v>
      </c>
      <c r="G12" s="11">
        <f>(+E12-F12)/F12*100</f>
        <v>16.261098948175547</v>
      </c>
    </row>
    <row r="13" spans="1:7" ht="12.75">
      <c r="A13" s="9" t="s">
        <v>8</v>
      </c>
      <c r="B13" s="12">
        <f>SUM(B11:B12)</f>
        <v>275974</v>
      </c>
      <c r="C13" s="12">
        <f>SUM(C11:C12)</f>
        <v>255915</v>
      </c>
      <c r="D13" s="13">
        <f>(+B13-C13)/C13*100</f>
        <v>7.838149385538166</v>
      </c>
      <c r="E13" s="12">
        <f>SUM(E11:E12)</f>
        <v>2136537</v>
      </c>
      <c r="F13" s="12">
        <f>SUM(F11:F12)</f>
        <v>1971469</v>
      </c>
      <c r="G13" s="13">
        <f>(+E13-F13)/F13*100</f>
        <v>8.372842788803679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2.75">
      <c r="A15" s="22"/>
      <c r="B15" s="22"/>
      <c r="C15" s="22"/>
      <c r="D15" s="16" t="s">
        <v>2</v>
      </c>
      <c r="E15" s="10"/>
      <c r="F15" s="10"/>
      <c r="G15" s="16" t="s">
        <v>2</v>
      </c>
    </row>
    <row r="16" spans="1:7" ht="15" customHeight="1">
      <c r="A16" s="17" t="s">
        <v>9</v>
      </c>
      <c r="B16" s="22"/>
      <c r="C16" s="22"/>
      <c r="D16" s="16" t="s">
        <v>2</v>
      </c>
      <c r="E16" s="10"/>
      <c r="F16" s="10"/>
      <c r="G16" s="16" t="s">
        <v>2</v>
      </c>
    </row>
    <row r="17" spans="1:7" ht="12.75">
      <c r="A17" s="47" t="s">
        <v>6</v>
      </c>
      <c r="B17" s="10">
        <v>7938</v>
      </c>
      <c r="C17" s="10">
        <v>8340</v>
      </c>
      <c r="D17" s="11">
        <f>(+B17-C17)/C17*100</f>
        <v>-4.820143884892087</v>
      </c>
      <c r="E17" s="10">
        <f>SUM(JANUARY!B17+FEBRUARY!B17+MARCH!B16+APRIL!B17+MAY!B17+JUNE!B17)+B17</f>
        <v>59452</v>
      </c>
      <c r="F17" s="10">
        <f>SUM(JANUARY!C17+FEBRUARY!C17+MARCH!C16+APRIL!C17+MAY!C17+JUNE!C17)+C17</f>
        <v>71963</v>
      </c>
      <c r="G17" s="11">
        <f>(+E17-F17)/F17*100</f>
        <v>-17.385323013215125</v>
      </c>
    </row>
    <row r="18" spans="1:7" ht="12.75">
      <c r="A18" s="47" t="s">
        <v>7</v>
      </c>
      <c r="B18" s="10">
        <v>73194</v>
      </c>
      <c r="C18" s="10">
        <v>72875</v>
      </c>
      <c r="D18" s="11">
        <f>(+B18-C18)/C18*100</f>
        <v>0.4377358490566038</v>
      </c>
      <c r="E18" s="10">
        <f>SUM(JANUARY!B18+FEBRUARY!B18+MARCH!B17+APRIL!B18+MAY!B18+JUNE!B18)+B18</f>
        <v>443073</v>
      </c>
      <c r="F18" s="10">
        <f>SUM(JANUARY!C18+FEBRUARY!C18+MARCH!C17+APRIL!C18+MAY!C18+JUNE!C18)+C18</f>
        <v>451800</v>
      </c>
      <c r="G18" s="11">
        <f>(+E18-F18)/F18*100</f>
        <v>-1.9316069057104912</v>
      </c>
    </row>
    <row r="19" spans="1:7" ht="12.75">
      <c r="A19" s="9" t="s">
        <v>8</v>
      </c>
      <c r="B19" s="12">
        <f>SUM(B17:B18)</f>
        <v>81132</v>
      </c>
      <c r="C19" s="12">
        <f>SUM(C17:C18)</f>
        <v>81215</v>
      </c>
      <c r="D19" s="13">
        <f>(+B19-C19)/C19*100</f>
        <v>-0.10219786985162839</v>
      </c>
      <c r="E19" s="12">
        <f>SUM(E17:E18)</f>
        <v>502525</v>
      </c>
      <c r="F19" s="12">
        <f>SUM(F17:F18)</f>
        <v>523763</v>
      </c>
      <c r="G19" s="13">
        <f>(+E19-F19)/F19*100</f>
        <v>-4.054887420455435</v>
      </c>
    </row>
    <row r="20" spans="1:7" ht="12.75">
      <c r="A20" s="34" t="s">
        <v>2</v>
      </c>
      <c r="B20" s="22"/>
      <c r="C20" s="22"/>
      <c r="D20" s="16" t="s">
        <v>2</v>
      </c>
      <c r="E20" s="10"/>
      <c r="F20" s="10"/>
      <c r="G20" s="16" t="s">
        <v>2</v>
      </c>
    </row>
    <row r="21" spans="1:7" ht="12.75">
      <c r="A21" s="22"/>
      <c r="B21" s="22"/>
      <c r="C21" s="22"/>
      <c r="D21" s="16" t="s">
        <v>2</v>
      </c>
      <c r="E21" s="10"/>
      <c r="F21" s="10"/>
      <c r="G21" s="16" t="s">
        <v>2</v>
      </c>
    </row>
    <row r="22" spans="1:7" ht="14.25" customHeight="1">
      <c r="A22" s="17" t="s">
        <v>10</v>
      </c>
      <c r="B22" s="22"/>
      <c r="C22" s="22"/>
      <c r="D22" s="16" t="s">
        <v>2</v>
      </c>
      <c r="E22" s="10"/>
      <c r="F22" s="10"/>
      <c r="G22" s="16" t="s">
        <v>2</v>
      </c>
    </row>
    <row r="23" spans="1:7" ht="12.75">
      <c r="A23" s="47" t="s">
        <v>6</v>
      </c>
      <c r="B23" s="10">
        <v>22239</v>
      </c>
      <c r="C23" s="10">
        <v>21977</v>
      </c>
      <c r="D23" s="11">
        <f>(+B23-C23)/C23*100</f>
        <v>1.1921554352277381</v>
      </c>
      <c r="E23" s="10">
        <f>SUM(JANUARY!B23+FEBRUARY!B23+MARCH!B22+APRIL!B23+MAY!B23+JUNE!B23)+B23</f>
        <v>142705</v>
      </c>
      <c r="F23" s="10">
        <f>SUM(JANUARY!C23+FEBRUARY!C23+MARCH!C22+APRIL!C23+MAY!C23+JUNE!C23)+C23</f>
        <v>140466</v>
      </c>
      <c r="G23" s="11">
        <f>(+E23-F23)/F23*100</f>
        <v>1.593980037873934</v>
      </c>
    </row>
    <row r="24" spans="1:7" ht="12.75">
      <c r="A24" s="47" t="s">
        <v>7</v>
      </c>
      <c r="B24" s="10">
        <v>118116</v>
      </c>
      <c r="C24" s="10">
        <v>127351</v>
      </c>
      <c r="D24" s="11">
        <f>(+B24-C24)/C24*100</f>
        <v>-7.251611687383687</v>
      </c>
      <c r="E24" s="10">
        <f>SUM(JANUARY!B24+FEBRUARY!B24+MARCH!B23+APRIL!B24+MAY!B24+JUNE!B24)+B24</f>
        <v>940335</v>
      </c>
      <c r="F24" s="10">
        <f>SUM(JANUARY!C24+FEBRUARY!C24+MARCH!C23+APRIL!C24+MAY!C24+JUNE!C24)+C24</f>
        <v>1031398</v>
      </c>
      <c r="G24" s="11">
        <f>(+E24-F24)/F24*100</f>
        <v>-8.829084407764995</v>
      </c>
    </row>
    <row r="25" spans="1:7" ht="12.75">
      <c r="A25" s="9" t="s">
        <v>8</v>
      </c>
      <c r="B25" s="12">
        <f>SUM(B23:B24)</f>
        <v>140355</v>
      </c>
      <c r="C25" s="12">
        <f>SUM(C23:C24)</f>
        <v>149328</v>
      </c>
      <c r="D25" s="13">
        <f>(+B25-C25)/C25*100</f>
        <v>-6.008919961427194</v>
      </c>
      <c r="E25" s="12">
        <f>SUM(E23:E24)</f>
        <v>1083040</v>
      </c>
      <c r="F25" s="12">
        <f>SUM(F23:F24)</f>
        <v>1171864</v>
      </c>
      <c r="G25" s="13">
        <f>(+E25-F25)/F25*100</f>
        <v>-7.579719148297072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2.75">
      <c r="A27" s="22"/>
      <c r="B27" s="22"/>
      <c r="C27" s="22"/>
      <c r="D27" s="16" t="s">
        <v>2</v>
      </c>
      <c r="E27" s="10"/>
      <c r="F27" s="10"/>
      <c r="G27" s="16" t="s">
        <v>2</v>
      </c>
    </row>
    <row r="28" spans="1:7" ht="15" customHeight="1">
      <c r="A28" s="17" t="s">
        <v>49</v>
      </c>
      <c r="B28" s="22"/>
      <c r="C28" s="22"/>
      <c r="D28" s="16" t="s">
        <v>2</v>
      </c>
      <c r="E28" s="10"/>
      <c r="F28" s="10"/>
      <c r="G28" s="11"/>
    </row>
    <row r="29" spans="1:7" ht="12.75">
      <c r="A29" s="47" t="s">
        <v>6</v>
      </c>
      <c r="B29" s="10">
        <f>SUM(B11+B17+B23)</f>
        <v>133684</v>
      </c>
      <c r="C29" s="10">
        <f>SUM(C11+C17+C23)</f>
        <v>141787</v>
      </c>
      <c r="D29" s="11">
        <f>(+B29-C29)/C29*100</f>
        <v>-5.714910393759654</v>
      </c>
      <c r="E29" s="10">
        <f>SUM(E11+E17+E23)</f>
        <v>840643</v>
      </c>
      <c r="F29" s="10">
        <f>SUM(F11+F17+F23)</f>
        <v>895375</v>
      </c>
      <c r="G29" s="11">
        <f>(+E29-F29)/F29*100</f>
        <v>-6.112746056121736</v>
      </c>
    </row>
    <row r="30" spans="1:7" ht="12.75">
      <c r="A30" s="47" t="s">
        <v>7</v>
      </c>
      <c r="B30" s="10">
        <f>SUM(B12+B18+B24)</f>
        <v>363777</v>
      </c>
      <c r="C30" s="10">
        <f>SUM(C12+C18+C24)</f>
        <v>344671</v>
      </c>
      <c r="D30" s="11">
        <f>(+B30-C30)/C30*100</f>
        <v>5.5432571930913825</v>
      </c>
      <c r="E30" s="10">
        <f>SUM(E12+E18+E24)</f>
        <v>2881459</v>
      </c>
      <c r="F30" s="10">
        <f>SUM(F12+F18+F24)</f>
        <v>2771721</v>
      </c>
      <c r="G30" s="11">
        <f>(+E30-F30)/F30*100</f>
        <v>3.959200799791898</v>
      </c>
    </row>
    <row r="31" spans="1:7" ht="12.75">
      <c r="A31" s="18" t="s">
        <v>8</v>
      </c>
      <c r="B31" s="48">
        <f>SUM(B29:B30)</f>
        <v>497461</v>
      </c>
      <c r="C31" s="48">
        <f>SUM(C29:C30)</f>
        <v>486458</v>
      </c>
      <c r="D31" s="21">
        <f>(+B31-C31)/C31*100</f>
        <v>2.261860222259681</v>
      </c>
      <c r="E31" s="48">
        <f>SUM(E29:E30)</f>
        <v>3722102</v>
      </c>
      <c r="F31" s="48">
        <f>SUM(F29:F30)</f>
        <v>3667096</v>
      </c>
      <c r="G31" s="21">
        <f>(+E31-F31)/F31*100</f>
        <v>1.4999880014049263</v>
      </c>
    </row>
    <row r="32" spans="1:7" ht="12.75">
      <c r="A32" s="22"/>
      <c r="B32" s="22"/>
      <c r="C32" s="22"/>
      <c r="D32" s="16" t="s">
        <v>2</v>
      </c>
      <c r="E32" s="10"/>
      <c r="F32" s="10"/>
      <c r="G32" s="11"/>
    </row>
    <row r="33" spans="1:7" ht="12.75">
      <c r="A33" s="22"/>
      <c r="B33" s="22"/>
      <c r="C33" s="22"/>
      <c r="D33" s="16" t="s">
        <v>2</v>
      </c>
      <c r="E33" s="22"/>
      <c r="F33" s="22"/>
      <c r="G33" s="11"/>
    </row>
    <row r="34" spans="1:7" ht="12.75">
      <c r="A34" s="145" t="s">
        <v>65</v>
      </c>
      <c r="B34" s="22"/>
      <c r="C34" s="22"/>
      <c r="D34" s="22"/>
      <c r="E34" s="22"/>
      <c r="F34" s="22"/>
      <c r="G34" s="11"/>
    </row>
    <row r="35" spans="1:7" ht="12.75">
      <c r="A35" s="145" t="s">
        <v>62</v>
      </c>
      <c r="B35" s="22"/>
      <c r="C35" s="22"/>
      <c r="D35" s="22"/>
      <c r="E35" s="22"/>
      <c r="F35" s="22"/>
      <c r="G35" s="11"/>
    </row>
    <row r="36" spans="1:7" ht="12.75">
      <c r="A36" s="145" t="s">
        <v>63</v>
      </c>
      <c r="B36" s="22"/>
      <c r="C36" s="22"/>
      <c r="D36" s="22"/>
      <c r="E36" s="22"/>
      <c r="F36" s="22"/>
      <c r="G36" s="22"/>
    </row>
    <row r="37" spans="1:7" ht="12.75">
      <c r="A37" s="145" t="s">
        <v>64</v>
      </c>
      <c r="B37" s="22"/>
      <c r="C37" s="22"/>
      <c r="D37" s="22"/>
      <c r="E37" s="22"/>
      <c r="F37" s="22"/>
      <c r="G37" s="22"/>
    </row>
    <row r="38" spans="1:7" ht="15" customHeight="1">
      <c r="A38" s="34"/>
      <c r="B38" s="22"/>
      <c r="C38" s="22"/>
      <c r="D38" s="22"/>
      <c r="E38" s="22"/>
      <c r="F38" s="22"/>
      <c r="G38" s="22"/>
    </row>
    <row r="39" spans="1:7" ht="12.75">
      <c r="A39" s="176" t="s">
        <v>57</v>
      </c>
      <c r="B39" s="176"/>
      <c r="C39" s="176"/>
      <c r="D39" s="176"/>
      <c r="E39" s="176"/>
      <c r="F39" s="176"/>
      <c r="G39" s="176"/>
    </row>
    <row r="40" spans="1:7" ht="12.75" customHeight="1">
      <c r="A40" s="34"/>
      <c r="B40" s="22"/>
      <c r="C40" s="22"/>
      <c r="D40" s="22"/>
      <c r="E40" s="22"/>
      <c r="F40" s="22"/>
      <c r="G40" s="22"/>
    </row>
    <row r="41" spans="1:7" ht="12.75" customHeight="1">
      <c r="A41" s="175"/>
      <c r="B41" s="175"/>
      <c r="C41" s="175"/>
      <c r="D41" s="175"/>
      <c r="E41" s="175"/>
      <c r="F41" s="175"/>
      <c r="G41" s="175"/>
    </row>
    <row r="42" spans="1:7" ht="12.75" customHeight="1">
      <c r="A42" s="5"/>
      <c r="B42" s="5"/>
      <c r="C42" s="5"/>
      <c r="D42" s="5"/>
      <c r="E42" s="5"/>
      <c r="F42" s="5"/>
      <c r="G42" s="49"/>
    </row>
    <row r="43" spans="1:7" ht="12.75" customHeight="1">
      <c r="A43" s="5"/>
      <c r="B43" s="5"/>
      <c r="C43" s="5"/>
      <c r="D43" s="5"/>
      <c r="E43" s="5"/>
      <c r="F43" s="5"/>
      <c r="G43" s="49"/>
    </row>
    <row r="44" spans="1:7" ht="12.75" customHeight="1">
      <c r="A44" s="5"/>
      <c r="B44" s="5"/>
      <c r="C44" s="5"/>
      <c r="D44" s="5"/>
      <c r="E44" s="5"/>
      <c r="F44" s="5"/>
      <c r="G44" s="49"/>
    </row>
    <row r="45" spans="1:7" ht="12.75" customHeight="1">
      <c r="A45" s="5"/>
      <c r="B45" s="5"/>
      <c r="C45" s="5"/>
      <c r="D45" s="5"/>
      <c r="E45" s="5"/>
      <c r="F45" s="5"/>
      <c r="G45" s="49"/>
    </row>
    <row r="46" spans="1:7" ht="12.75" customHeight="1">
      <c r="A46" s="5"/>
      <c r="B46" s="5"/>
      <c r="C46" s="5"/>
      <c r="D46" s="5"/>
      <c r="E46" s="5"/>
      <c r="F46" s="5"/>
      <c r="G46" s="49"/>
    </row>
    <row r="47" spans="1:7" ht="12.75" customHeight="1">
      <c r="A47" s="5"/>
      <c r="B47" s="5"/>
      <c r="C47" s="5"/>
      <c r="D47" s="5"/>
      <c r="E47" s="5"/>
      <c r="F47" s="5"/>
      <c r="G47" s="49"/>
    </row>
    <row r="48" spans="1:7" ht="12.75" customHeight="1">
      <c r="A48" s="5"/>
      <c r="B48" s="5"/>
      <c r="C48" s="5"/>
      <c r="D48" s="5"/>
      <c r="E48" s="5"/>
      <c r="F48" s="5"/>
      <c r="G48" s="49"/>
    </row>
    <row r="49" spans="1:7" ht="7.5" customHeight="1">
      <c r="A49" s="5"/>
      <c r="B49" s="5"/>
      <c r="C49" s="5"/>
      <c r="D49" s="5"/>
      <c r="E49" s="5"/>
      <c r="F49" s="5"/>
      <c r="G49" s="49"/>
    </row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135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29" t="s">
        <v>134</v>
      </c>
      <c r="C55" s="29" t="s">
        <v>87</v>
      </c>
      <c r="D55" s="9" t="s">
        <v>58</v>
      </c>
      <c r="E55" s="45" t="s">
        <v>133</v>
      </c>
      <c r="F55" s="45" t="s">
        <v>86</v>
      </c>
      <c r="G55" s="9" t="s">
        <v>58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103507</v>
      </c>
      <c r="C57" s="12">
        <f>C58+C59</f>
        <v>111470</v>
      </c>
      <c r="D57" s="13">
        <f>(+B57-C57)/C57*100</f>
        <v>-7.143626087736611</v>
      </c>
      <c r="E57" s="12">
        <f>SUM(E58+E59)</f>
        <v>638486</v>
      </c>
      <c r="F57" s="12">
        <f>SUM(F58+F59)</f>
        <v>682946</v>
      </c>
      <c r="G57" s="13">
        <f>(+E57-F57)/F57*100</f>
        <v>-6.510031539828917</v>
      </c>
    </row>
    <row r="58" spans="1:7" ht="12.75">
      <c r="A58" s="14" t="s">
        <v>18</v>
      </c>
      <c r="B58" s="89">
        <v>103507</v>
      </c>
      <c r="C58" s="89">
        <v>111470</v>
      </c>
      <c r="D58" s="11">
        <f>(+B58-C58)/C58*100</f>
        <v>-7.143626087736611</v>
      </c>
      <c r="E58" s="10">
        <f>SUM(JANUARY!B58+FEBRUARY!B58+MARCH!B58+APRIL!B58+MAY!B58+JUNE!B58)+B58</f>
        <v>638486</v>
      </c>
      <c r="F58" s="10">
        <f>SUM(JANUARY!C58+FEBRUARY!C58+MARCH!C58+APRIL!C58+MAY!C58+JUNE!C58)+C58</f>
        <v>682946</v>
      </c>
      <c r="G58" s="11">
        <f>(+E58-F58)/F58*100</f>
        <v>-6.510031539828917</v>
      </c>
    </row>
    <row r="59" spans="1:7" ht="12.75">
      <c r="A59" s="14" t="s">
        <v>19</v>
      </c>
      <c r="B59" s="144">
        <v>0</v>
      </c>
      <c r="C59" s="144">
        <v>0</v>
      </c>
      <c r="D59" s="11">
        <v>0</v>
      </c>
      <c r="E59" s="10">
        <f>SUM(JANUARY!B59+FEBRUARY!B59+MARCH!B59+APRIL!B59+MAY!B59+JUNE!B59)+B59</f>
        <v>0</v>
      </c>
      <c r="F59" s="10">
        <f>SUM(JANUARY!C59+FEBRUARY!C59+MARCH!C59+APRIL!C59+MAY!C59+JUNE!C59)+C59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7938</v>
      </c>
      <c r="C61" s="12">
        <f>C62+C63</f>
        <v>8340</v>
      </c>
      <c r="D61" s="13">
        <f>(+B61-C61)/C61*100</f>
        <v>-4.820143884892087</v>
      </c>
      <c r="E61" s="12">
        <f>E62+E63</f>
        <v>59452</v>
      </c>
      <c r="F61" s="12">
        <f>F62+F63</f>
        <v>71963</v>
      </c>
      <c r="G61" s="13">
        <f>(+E61-F61)/F61*100</f>
        <v>-17.385323013215125</v>
      </c>
    </row>
    <row r="62" spans="1:7" ht="12.75">
      <c r="A62" s="34" t="s">
        <v>20</v>
      </c>
      <c r="B62" s="10">
        <v>7938</v>
      </c>
      <c r="C62" s="10">
        <v>8340</v>
      </c>
      <c r="D62" s="11">
        <f>(+B62-C62)/C62*100</f>
        <v>-4.820143884892087</v>
      </c>
      <c r="E62" s="10">
        <f>SUM(JANUARY!B62+FEBRUARY!B62+MARCH!B62+APRIL!B62+MAY!B62+JUNE!B62)+B62</f>
        <v>59452</v>
      </c>
      <c r="F62" s="10">
        <f>SUM(JANUARY!C62+FEBRUARY!C62+MARCH!C62+APRIL!C62+MAY!C62+JUNE!C62)+C62</f>
        <v>71963</v>
      </c>
      <c r="G62" s="11">
        <f>(+E62-F62)/F62*100</f>
        <v>-17.385323013215125</v>
      </c>
    </row>
    <row r="63" spans="1:7" ht="12.75">
      <c r="A63" s="34" t="s">
        <v>21</v>
      </c>
      <c r="B63" s="31">
        <v>0</v>
      </c>
      <c r="C63" s="31">
        <v>0</v>
      </c>
      <c r="D63" s="11">
        <v>0</v>
      </c>
      <c r="E63" s="10">
        <f>SUM(JANUARY!B63+FEBRUARY!B63+MARCH!B63+APRIL!B63+MAY!B63+JUNE!B63)+B63</f>
        <v>0</v>
      </c>
      <c r="F63" s="10">
        <f>SUM(JANUARY!C63+FEBRUARY!C63+MARCH!C63+APRIL!C63+MAY!C63+JUNE!C63)+C63</f>
        <v>0</v>
      </c>
      <c r="G63" s="11">
        <v>0</v>
      </c>
    </row>
    <row r="64" spans="1:7" ht="12.75">
      <c r="A64" s="14"/>
      <c r="B64" s="32"/>
      <c r="C64" s="32"/>
      <c r="D64" s="9"/>
      <c r="E64" s="9"/>
      <c r="F64" s="9"/>
      <c r="G64" s="9"/>
    </row>
    <row r="65" spans="1:7" ht="12.75">
      <c r="A65" s="14" t="s">
        <v>22</v>
      </c>
      <c r="B65" s="35">
        <f>B67+B73+B78+B82+B83+B84+B86+B91+B92+B93+B94</f>
        <v>22239</v>
      </c>
      <c r="C65" s="35">
        <f>C67+C73+C78+C82+C83+C84+C86+C91+C92+C93+C94</f>
        <v>21977</v>
      </c>
      <c r="D65" s="13">
        <f>(+B65-C65)/C65*100</f>
        <v>1.1921554352277381</v>
      </c>
      <c r="E65" s="35">
        <f>E67+E73+E78+E82+E83+E84+E86+E91+E92+E93+E94</f>
        <v>142705</v>
      </c>
      <c r="F65" s="35">
        <f>F67+F73+F78+F82+F83+F84+F86+F91+F92+F93+F94</f>
        <v>140466</v>
      </c>
      <c r="G65" s="13">
        <f>(+E65-F65)/F65*100</f>
        <v>1.593980037873934</v>
      </c>
    </row>
    <row r="66" spans="1:7" ht="12.75">
      <c r="A66" s="14"/>
      <c r="B66" s="35"/>
      <c r="C66" s="35"/>
      <c r="D66" s="11"/>
      <c r="E66" s="35"/>
      <c r="F66" s="35"/>
      <c r="G66" s="11"/>
    </row>
    <row r="67" spans="1:7" ht="12.75">
      <c r="A67" s="17" t="s">
        <v>23</v>
      </c>
      <c r="B67" s="36">
        <f>SUM(B68:B71)</f>
        <v>10095</v>
      </c>
      <c r="C67" s="36">
        <f>SUM(C68:C71)</f>
        <v>9796</v>
      </c>
      <c r="D67" s="13">
        <f>(+B67-C67)/C67*100</f>
        <v>3.0522662311147406</v>
      </c>
      <c r="E67" s="36">
        <f>SUM(E68:E71)</f>
        <v>57854</v>
      </c>
      <c r="F67" s="36">
        <f>SUM(F68:F71)</f>
        <v>56837</v>
      </c>
      <c r="G67" s="13">
        <f>(+E67-F67)/F67*100</f>
        <v>1.789327374773475</v>
      </c>
    </row>
    <row r="68" spans="1:7" ht="12.75">
      <c r="A68" s="34" t="s">
        <v>24</v>
      </c>
      <c r="B68" s="10">
        <v>7547</v>
      </c>
      <c r="C68" s="10">
        <v>7018</v>
      </c>
      <c r="D68" s="11">
        <f>(+B68-C68)/C68*100</f>
        <v>7.537760045597036</v>
      </c>
      <c r="E68" s="10">
        <f>SUM(JANUARY!B68+FEBRUARY!B68+MARCH!B68+APRIL!B68+MAY!B68+JUNE!B68)+B68</f>
        <v>44414</v>
      </c>
      <c r="F68" s="10">
        <f>SUM(JANUARY!C68+FEBRUARY!C68+MARCH!C68+APRIL!C68+MAY!C68+JUNE!C68)+C68</f>
        <v>41900</v>
      </c>
      <c r="G68" s="11">
        <f>(+E68-F68)/F68*100</f>
        <v>6</v>
      </c>
    </row>
    <row r="69" spans="1:7" ht="12.75">
      <c r="A69" s="34" t="s">
        <v>25</v>
      </c>
      <c r="B69" s="10">
        <v>2415</v>
      </c>
      <c r="C69" s="10">
        <v>2522</v>
      </c>
      <c r="D69" s="11">
        <f>(+B69-C69)/C69*100</f>
        <v>-4.2426645519429025</v>
      </c>
      <c r="E69" s="10">
        <f>SUM(JANUARY!B69+FEBRUARY!B69+MARCH!B69+APRIL!B69+MAY!B69+JUNE!B69)+B69</f>
        <v>12731</v>
      </c>
      <c r="F69" s="10">
        <f>SUM(JANUARY!C69+FEBRUARY!C69+MARCH!C69+APRIL!C69+MAY!C69+JUNE!C69)+C69</f>
        <v>13697</v>
      </c>
      <c r="G69" s="11">
        <f>(+E69-F69)/F69*100</f>
        <v>-7.0526392640724245</v>
      </c>
    </row>
    <row r="70" spans="1:7" ht="12.75">
      <c r="A70" s="34" t="s">
        <v>66</v>
      </c>
      <c r="B70" s="10">
        <v>49</v>
      </c>
      <c r="C70" s="10">
        <v>149</v>
      </c>
      <c r="D70" s="11">
        <f>(+B70-C70)/C70*100</f>
        <v>-67.11409395973155</v>
      </c>
      <c r="E70" s="10">
        <f>SUM(JANUARY!B70+FEBRUARY!B70+MARCH!B70+APRIL!B70+MAY!B70+JUNE!B70)+B70</f>
        <v>294</v>
      </c>
      <c r="F70" s="10">
        <f>SUM(JANUARY!C70+FEBRUARY!C70+MARCH!C70+APRIL!C70+MAY!C70+JUNE!C70)+C70</f>
        <v>828</v>
      </c>
      <c r="G70" s="11">
        <f>(+E70-F70)/F70*100</f>
        <v>-64.4927536231884</v>
      </c>
    </row>
    <row r="71" spans="1:7" ht="12.75">
      <c r="A71" s="34" t="s">
        <v>26</v>
      </c>
      <c r="B71" s="10">
        <v>84</v>
      </c>
      <c r="C71" s="10">
        <v>107</v>
      </c>
      <c r="D71" s="11">
        <f>(+B71-C71)/C71*100</f>
        <v>-21.49532710280374</v>
      </c>
      <c r="E71" s="10">
        <f>SUM(JANUARY!B71+FEBRUARY!B71+MARCH!B71+APRIL!B71+MAY!B71+JUNE!B71)+B71</f>
        <v>415</v>
      </c>
      <c r="F71" s="10">
        <f>SUM(JANUARY!C71+FEBRUARY!C71+MARCH!C71+APRIL!C71+MAY!C71+JUNE!C71)+C71</f>
        <v>412</v>
      </c>
      <c r="G71" s="11">
        <f>(+E71-F71)/F71*100</f>
        <v>0.7281553398058253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837</v>
      </c>
      <c r="C73" s="12">
        <f>SUM(C74:C76)</f>
        <v>802</v>
      </c>
      <c r="D73" s="13">
        <f>(+B73-C73)/C73*100</f>
        <v>4.364089775561098</v>
      </c>
      <c r="E73" s="12">
        <f>SUM(E74:E76)</f>
        <v>5714</v>
      </c>
      <c r="F73" s="12">
        <f>SUM(F74:F76)</f>
        <v>6112</v>
      </c>
      <c r="G73" s="13">
        <f>(+E73-F73)/F73*100</f>
        <v>-6.5117801047120425</v>
      </c>
    </row>
    <row r="74" spans="1:7" ht="12.75">
      <c r="A74" s="34" t="s">
        <v>28</v>
      </c>
      <c r="B74" s="10">
        <v>312</v>
      </c>
      <c r="C74" s="10">
        <v>218</v>
      </c>
      <c r="D74" s="11">
        <f>(+B74-C74)/C74*100</f>
        <v>43.11926605504588</v>
      </c>
      <c r="E74" s="10">
        <f>SUM(JANUARY!B74+FEBRUARY!B74+MARCH!B74+APRIL!B74+MAY!B74+JUNE!B74)+B74</f>
        <v>2055</v>
      </c>
      <c r="F74" s="10">
        <f>SUM(JANUARY!C74+FEBRUARY!C74+MARCH!C74+APRIL!C74+MAY!C74+JUNE!C74)+C74</f>
        <v>2478</v>
      </c>
      <c r="G74" s="11">
        <f>(+E74-F74)/F74*100</f>
        <v>-17.070217917675546</v>
      </c>
    </row>
    <row r="75" spans="1:7" ht="12.75">
      <c r="A75" s="34" t="s">
        <v>29</v>
      </c>
      <c r="B75" s="10">
        <v>77</v>
      </c>
      <c r="C75" s="10">
        <v>65</v>
      </c>
      <c r="D75" s="11">
        <f>(+B75-C75)/C75*100</f>
        <v>18.461538461538463</v>
      </c>
      <c r="E75" s="10">
        <f>SUM(JANUARY!B75+FEBRUARY!B75+MARCH!B75+APRIL!B75+MAY!B75+JUNE!B75)+B75</f>
        <v>979</v>
      </c>
      <c r="F75" s="10">
        <f>SUM(JANUARY!C75+FEBRUARY!C75+MARCH!C75+APRIL!C75+MAY!C75+JUNE!C75)+C75</f>
        <v>1612</v>
      </c>
      <c r="G75" s="11">
        <f>(+E75-F75)/F75*100</f>
        <v>-39.26799007444169</v>
      </c>
    </row>
    <row r="76" spans="1:7" ht="12.75">
      <c r="A76" s="34" t="s">
        <v>30</v>
      </c>
      <c r="B76" s="10">
        <v>448</v>
      </c>
      <c r="C76" s="10">
        <v>519</v>
      </c>
      <c r="D76" s="11">
        <f>(+B76-C76)/C76*100</f>
        <v>-13.680154142581888</v>
      </c>
      <c r="E76" s="10">
        <f>SUM(JANUARY!B76+FEBRUARY!B76+MARCH!B76+APRIL!B76+MAY!B76+JUNE!B76)+B76</f>
        <v>2680</v>
      </c>
      <c r="F76" s="10">
        <f>SUM(JANUARY!C76+FEBRUARY!C76+MARCH!C76+APRIL!C76+MAY!C76+JUNE!C76)+C76</f>
        <v>2022</v>
      </c>
      <c r="G76" s="11">
        <f>(+E76-F76)/F76*100</f>
        <v>32.54203758654797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746</v>
      </c>
      <c r="C78" s="12">
        <f>SUM(C79:C80)</f>
        <v>847</v>
      </c>
      <c r="D78" s="13">
        <f>(+B78-C78)/C78*100</f>
        <v>-11.92443919716647</v>
      </c>
      <c r="E78" s="12">
        <f>SUM(E79:E80)</f>
        <v>4482</v>
      </c>
      <c r="F78" s="12">
        <f>SUM(F79:F80)</f>
        <v>5630</v>
      </c>
      <c r="G78" s="13">
        <f>(+E78-F78)/F78*100</f>
        <v>-20.39076376554174</v>
      </c>
    </row>
    <row r="79" spans="1:7" ht="12.75">
      <c r="A79" s="34" t="s">
        <v>32</v>
      </c>
      <c r="B79" s="10">
        <v>254</v>
      </c>
      <c r="C79" s="10">
        <v>248</v>
      </c>
      <c r="D79" s="11">
        <f>(+B79-C79)/C79*100</f>
        <v>2.4193548387096775</v>
      </c>
      <c r="E79" s="10">
        <f>SUM(JANUARY!B79+FEBRUARY!B79+MARCH!B79+APRIL!B79+MAY!B79+JUNE!B79)+B79</f>
        <v>2058</v>
      </c>
      <c r="F79" s="10">
        <f>SUM(JANUARY!C79+FEBRUARY!C79+MARCH!C79+APRIL!C79+MAY!C79+JUNE!C79)+C79</f>
        <v>2777</v>
      </c>
      <c r="G79" s="11">
        <f>(+E79-F79)/F79*100</f>
        <v>-25.89124954987396</v>
      </c>
    </row>
    <row r="80" spans="1:7" ht="12.75">
      <c r="A80" s="34" t="s">
        <v>33</v>
      </c>
      <c r="B80" s="10">
        <v>492</v>
      </c>
      <c r="C80" s="10">
        <v>599</v>
      </c>
      <c r="D80" s="11">
        <f>(+B80-C80)/C80*100</f>
        <v>-17.863105175292155</v>
      </c>
      <c r="E80" s="10">
        <f>SUM(JANUARY!B80+FEBRUARY!B80+MARCH!B80+APRIL!B80+MAY!B80+JUNE!B80)+B80</f>
        <v>2424</v>
      </c>
      <c r="F80" s="10">
        <f>SUM(JANUARY!C80+FEBRUARY!C80+MARCH!C80+APRIL!C80+MAY!C80+JUNE!C80)+C80</f>
        <v>2853</v>
      </c>
      <c r="G80" s="11">
        <f>(+E80-F80)/F80*100</f>
        <v>-15.036803364879075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2432</v>
      </c>
      <c r="C82" s="12">
        <v>2369</v>
      </c>
      <c r="D82" s="13">
        <f>(+B82-C82)/C82*100</f>
        <v>2.6593499366821445</v>
      </c>
      <c r="E82" s="142">
        <f>SUM(JANUARY!B82+FEBRUARY!B82+MARCH!B82+APRIL!B82+MAY!B82+JUNE!B82)+B82</f>
        <v>12770</v>
      </c>
      <c r="F82" s="142">
        <f>SUM(JANUARY!C82+FEBRUARY!C82+MARCH!C82+APRIL!C82+MAY!C82+JUNE!C82)+C82</f>
        <v>11591</v>
      </c>
      <c r="G82" s="13">
        <f>(+E82-F82)/F82*100</f>
        <v>10.17168492796135</v>
      </c>
    </row>
    <row r="83" spans="1:7" ht="12.75">
      <c r="A83" s="17" t="s">
        <v>35</v>
      </c>
      <c r="B83" s="12">
        <v>461</v>
      </c>
      <c r="C83" s="12">
        <v>391</v>
      </c>
      <c r="D83" s="13">
        <f>(+B83-C83)/C83*100</f>
        <v>17.902813299232736</v>
      </c>
      <c r="E83" s="142">
        <f>SUM(JANUARY!B83+FEBRUARY!B83+MARCH!B83+APRIL!B83+MAY!B83+JUNE!B83)+B83</f>
        <v>2967</v>
      </c>
      <c r="F83" s="142">
        <f>SUM(JANUARY!C83+FEBRUARY!C83+MARCH!C83+APRIL!C83+MAY!C83+JUNE!C83)+C83</f>
        <v>2628</v>
      </c>
      <c r="G83" s="13">
        <f>(+E83-F83)/F83*100</f>
        <v>12.899543378995434</v>
      </c>
    </row>
    <row r="84" spans="1:7" ht="12.75">
      <c r="A84" s="17" t="s">
        <v>36</v>
      </c>
      <c r="B84" s="12">
        <v>24</v>
      </c>
      <c r="C84" s="12">
        <v>86</v>
      </c>
      <c r="D84" s="13">
        <f>(+B84-C84)/C84*100</f>
        <v>-72.09302325581395</v>
      </c>
      <c r="E84" s="142">
        <f>SUM(JANUARY!B84+FEBRUARY!B84+MARCH!B84+APRIL!B84+MAY!B84+JUNE!B84)+B84</f>
        <v>642</v>
      </c>
      <c r="F84" s="142">
        <f>SUM(JANUARY!C84+FEBRUARY!C84+MARCH!C84+APRIL!C84+MAY!C84+JUNE!C84)+C84</f>
        <v>870</v>
      </c>
      <c r="G84" s="13">
        <f>(+E84-F84)/F84*100</f>
        <v>-26.20689655172414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3214</v>
      </c>
      <c r="C86" s="12">
        <f>SUM(C87:C89)</f>
        <v>3474</v>
      </c>
      <c r="D86" s="13">
        <f>(+B86-C86)/C86*100</f>
        <v>-7.484168105929764</v>
      </c>
      <c r="E86" s="12">
        <f>SUM(E87:E89)</f>
        <v>23700</v>
      </c>
      <c r="F86" s="12">
        <f>SUM(F87:F89)</f>
        <v>23850</v>
      </c>
      <c r="G86" s="13">
        <f>(+E86-F86)/F86*100</f>
        <v>-0.628930817610063</v>
      </c>
    </row>
    <row r="87" spans="1:7" ht="12.75">
      <c r="A87" s="34" t="s">
        <v>38</v>
      </c>
      <c r="B87" s="10">
        <v>449</v>
      </c>
      <c r="C87" s="10">
        <v>445</v>
      </c>
      <c r="D87" s="11">
        <f>(+B87-C87)/C87*100</f>
        <v>0.8988764044943821</v>
      </c>
      <c r="E87" s="10">
        <f>SUM(JANUARY!B87+FEBRUARY!B87+MARCH!B87+APRIL!B87+MAY!B87+JUNE!B87)+B87</f>
        <v>3134</v>
      </c>
      <c r="F87" s="10">
        <f>SUM(JANUARY!C87+FEBRUARY!C87+MARCH!C87+APRIL!C87+MAY!C87+JUNE!C87)+C87</f>
        <v>3755</v>
      </c>
      <c r="G87" s="11">
        <f>(+E87-F87)/F87*100</f>
        <v>-16.537949400798936</v>
      </c>
    </row>
    <row r="88" spans="1:7" ht="12.75">
      <c r="A88" s="34" t="s">
        <v>39</v>
      </c>
      <c r="B88" s="10">
        <v>2724</v>
      </c>
      <c r="C88" s="10">
        <v>2963</v>
      </c>
      <c r="D88" s="11">
        <f>(+B88-C88)/C88*100</f>
        <v>-8.066149173135335</v>
      </c>
      <c r="E88" s="10">
        <f>SUM(JANUARY!B88+FEBRUARY!B88+MARCH!B88+APRIL!B88+MAY!B88+JUNE!B88)+B88</f>
        <v>19967</v>
      </c>
      <c r="F88" s="10">
        <f>SUM(JANUARY!C88+FEBRUARY!C88+MARCH!C88+APRIL!C88+MAY!C88+JUNE!C88)+C88</f>
        <v>18959</v>
      </c>
      <c r="G88" s="11">
        <f>(+E88-F88)/F88*100</f>
        <v>5.3167361147739856</v>
      </c>
    </row>
    <row r="89" spans="1:7" ht="12.75">
      <c r="A89" s="34" t="s">
        <v>40</v>
      </c>
      <c r="B89" s="10">
        <v>41</v>
      </c>
      <c r="C89" s="10">
        <v>66</v>
      </c>
      <c r="D89" s="11">
        <f>(+B89-C89)/C89*100</f>
        <v>-37.878787878787875</v>
      </c>
      <c r="E89" s="10">
        <f>SUM(JANUARY!B89+FEBRUARY!B89+MARCH!B89+APRIL!B89+MAY!B89+JUNE!B89)+B89</f>
        <v>599</v>
      </c>
      <c r="F89" s="10">
        <f>SUM(JANUARY!C89+FEBRUARY!C89+MARCH!C89+APRIL!C89+MAY!C89+JUNE!C89)+C89</f>
        <v>1136</v>
      </c>
      <c r="G89" s="11">
        <f>(+E89-F89)/F89*100</f>
        <v>-47.271126760563384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2806</v>
      </c>
      <c r="C91" s="12">
        <v>2719</v>
      </c>
      <c r="D91" s="13">
        <f>(+B91-C91)/C91*100</f>
        <v>3.199705774181685</v>
      </c>
      <c r="E91" s="142">
        <f>SUM(JANUARY!B91+FEBRUARY!B91+MARCH!B91+APRIL!B91+MAY!B91+JUNE!B91)+B91</f>
        <v>23953</v>
      </c>
      <c r="F91" s="142">
        <f>SUM(JANUARY!C91+FEBRUARY!C91+MARCH!C91+APRIL!C91+MAY!C91+JUNE!C91)+C91</f>
        <v>21009</v>
      </c>
      <c r="G91" s="13">
        <f>(+E91-F91)/F91*100</f>
        <v>14.01304202960636</v>
      </c>
    </row>
    <row r="92" spans="1:7" ht="12.75">
      <c r="A92" s="17" t="s">
        <v>42</v>
      </c>
      <c r="B92" s="12">
        <v>11</v>
      </c>
      <c r="C92" s="12">
        <v>10</v>
      </c>
      <c r="D92" s="13">
        <f>(+B92-C92)/C92*100</f>
        <v>10</v>
      </c>
      <c r="E92" s="142">
        <f>SUM(JANUARY!B92+FEBRUARY!B92+MARCH!B92+APRIL!B92+MAY!B92+JUNE!B92)+B92</f>
        <v>110</v>
      </c>
      <c r="F92" s="142">
        <f>SUM(JANUARY!C92+FEBRUARY!C92+MARCH!C92+APRIL!C92+MAY!C92+JUNE!C92)+C92</f>
        <v>126</v>
      </c>
      <c r="G92" s="13">
        <f>(+E92-F92)/F92*100</f>
        <v>-12.698412698412698</v>
      </c>
    </row>
    <row r="93" spans="1:7" ht="12.75">
      <c r="A93" s="17" t="s">
        <v>43</v>
      </c>
      <c r="B93" s="12">
        <v>70</v>
      </c>
      <c r="C93" s="12">
        <v>92</v>
      </c>
      <c r="D93" s="13">
        <f>(+B93-C93)/C93*100</f>
        <v>-23.91304347826087</v>
      </c>
      <c r="E93" s="142">
        <f>SUM(JANUARY!B93+FEBRUARY!B93+MARCH!B93+APRIL!B93+MAY!B93+JUNE!B93)+B93</f>
        <v>585</v>
      </c>
      <c r="F93" s="142">
        <f>SUM(JANUARY!C93+FEBRUARY!C93+MARCH!C93+APRIL!C93+MAY!C93+JUNE!C93)+C93</f>
        <v>710</v>
      </c>
      <c r="G93" s="13">
        <f>(+E93-F93)/F93*100</f>
        <v>-17.6056338028169</v>
      </c>
    </row>
    <row r="94" spans="1:7" ht="12.75">
      <c r="A94" s="17" t="s">
        <v>44</v>
      </c>
      <c r="B94" s="12">
        <v>1543</v>
      </c>
      <c r="C94" s="12">
        <v>1391</v>
      </c>
      <c r="D94" s="13">
        <f>(+B94-C94)/C94*100</f>
        <v>10.927390366642703</v>
      </c>
      <c r="E94" s="142">
        <f>SUM(JANUARY!B94+FEBRUARY!B94+MARCH!B94+APRIL!B94+MAY!B94+JUNE!B94)+B94</f>
        <v>9928</v>
      </c>
      <c r="F94" s="142">
        <f>SUM(JANUARY!C94+FEBRUARY!C94+MARCH!C94+APRIL!C94+MAY!C94+JUNE!C94)+C94</f>
        <v>11103</v>
      </c>
      <c r="G94" s="13">
        <f>(+E94-F94)/F94*100</f>
        <v>-10.58272538953436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133684</v>
      </c>
      <c r="C96" s="12">
        <f>SUM(C57+C61+C65)</f>
        <v>141787</v>
      </c>
      <c r="D96" s="13">
        <f>(+B96-C96)/C96*100</f>
        <v>-5.714910393759654</v>
      </c>
      <c r="E96" s="12">
        <f>SUM(E57+E61+E65)</f>
        <v>840643</v>
      </c>
      <c r="F96" s="12">
        <f>SUM(F57+F61+F65)</f>
        <v>895375</v>
      </c>
      <c r="G96" s="13">
        <f>(+E96-F96)/F96*100</f>
        <v>-6.112746056121736</v>
      </c>
    </row>
    <row r="97" spans="1:7" ht="12.75">
      <c r="A97" s="165" t="s">
        <v>98</v>
      </c>
      <c r="B97" s="165"/>
      <c r="C97" s="165"/>
      <c r="D97" s="165"/>
      <c r="E97" s="165"/>
      <c r="F97" s="165"/>
      <c r="G97" s="165"/>
    </row>
    <row r="98" spans="1:7" ht="12.75">
      <c r="A98" s="175"/>
      <c r="B98" s="175"/>
      <c r="C98" s="175"/>
      <c r="D98" s="175"/>
      <c r="E98" s="175"/>
      <c r="F98" s="175"/>
      <c r="G98" s="175"/>
    </row>
  </sheetData>
  <sheetProtection/>
  <mergeCells count="5">
    <mergeCell ref="A98:G98"/>
    <mergeCell ref="A7:F7"/>
    <mergeCell ref="A41:G41"/>
    <mergeCell ref="A39:G39"/>
    <mergeCell ref="A97:G97"/>
  </mergeCells>
  <printOptions horizontalCentered="1"/>
  <pageMargins left="0.75" right="0.75" top="1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18.875" style="107" customWidth="1"/>
    <col min="2" max="2" width="10.625" style="107" customWidth="1"/>
    <col min="3" max="3" width="9.625" style="107" customWidth="1"/>
    <col min="4" max="4" width="7.75390625" style="107" customWidth="1"/>
    <col min="5" max="6" width="11.625" style="107" customWidth="1"/>
    <col min="7" max="7" width="7.25390625" style="107" customWidth="1"/>
    <col min="8" max="16384" width="9.00390625" style="107" customWidth="1"/>
  </cols>
  <sheetData>
    <row r="1" spans="1:7" ht="20.25" customHeight="1">
      <c r="A1" s="104" t="s">
        <v>46</v>
      </c>
      <c r="B1" s="104"/>
      <c r="C1" s="104"/>
      <c r="D1" s="104"/>
      <c r="E1" s="104"/>
      <c r="F1" s="104"/>
      <c r="G1" s="105"/>
    </row>
    <row r="2" spans="1:7" ht="12.75" customHeight="1">
      <c r="A2" s="104"/>
      <c r="B2" s="104"/>
      <c r="C2" s="104"/>
      <c r="D2" s="104"/>
      <c r="E2" s="104"/>
      <c r="F2" s="104"/>
      <c r="G2" s="105"/>
    </row>
    <row r="3" spans="1:7" ht="16.5" customHeight="1">
      <c r="A3" s="148" t="s">
        <v>136</v>
      </c>
      <c r="B3" s="104"/>
      <c r="C3" s="104"/>
      <c r="D3" s="104"/>
      <c r="E3" s="104"/>
      <c r="F3" s="104"/>
      <c r="G3" s="105"/>
    </row>
    <row r="4" spans="1:7" ht="15.75" customHeight="1">
      <c r="A4" s="128"/>
      <c r="B4" s="123"/>
      <c r="C4" s="123"/>
      <c r="D4" s="123"/>
      <c r="E4" s="123"/>
      <c r="F4" s="123"/>
      <c r="G4" s="124"/>
    </row>
    <row r="5" spans="1:7" ht="16.5" customHeight="1">
      <c r="A5" s="1" t="s">
        <v>1</v>
      </c>
      <c r="B5" s="104"/>
      <c r="C5" s="104"/>
      <c r="D5" s="104"/>
      <c r="E5" s="104"/>
      <c r="F5" s="104"/>
      <c r="G5" s="105"/>
    </row>
    <row r="6" spans="1:7" ht="6" customHeight="1">
      <c r="A6" s="104"/>
      <c r="B6" s="104"/>
      <c r="C6" s="104"/>
      <c r="D6" s="104"/>
      <c r="E6" s="104"/>
      <c r="F6" s="104"/>
      <c r="G6" s="105"/>
    </row>
    <row r="7" spans="1:7" ht="3" customHeight="1">
      <c r="A7" s="177"/>
      <c r="B7" s="177"/>
      <c r="C7" s="177"/>
      <c r="D7" s="177"/>
      <c r="E7" s="177"/>
      <c r="F7" s="177"/>
      <c r="G7" s="143"/>
    </row>
    <row r="8" spans="1:7" ht="12.75" customHeight="1">
      <c r="A8" s="110"/>
      <c r="B8" s="110"/>
      <c r="C8" s="110"/>
      <c r="D8" s="110"/>
      <c r="E8" s="109" t="s">
        <v>59</v>
      </c>
      <c r="F8" s="109"/>
      <c r="G8" s="110"/>
    </row>
    <row r="9" spans="1:7" ht="8.25" customHeight="1">
      <c r="A9" s="110"/>
      <c r="B9" s="110"/>
      <c r="C9" s="110"/>
      <c r="D9" s="110"/>
      <c r="E9" s="111"/>
      <c r="F9" s="112"/>
      <c r="G9" s="110"/>
    </row>
    <row r="10" spans="1:7" ht="15.75" customHeight="1">
      <c r="A10" s="113" t="s">
        <v>4</v>
      </c>
      <c r="B10" s="150" t="s">
        <v>137</v>
      </c>
      <c r="C10" s="150" t="s">
        <v>88</v>
      </c>
      <c r="D10" s="114" t="s">
        <v>5</v>
      </c>
      <c r="E10" s="146" t="s">
        <v>138</v>
      </c>
      <c r="F10" s="146" t="s">
        <v>89</v>
      </c>
      <c r="G10" s="116" t="s">
        <v>5</v>
      </c>
    </row>
    <row r="11" spans="1:7" ht="14.25" customHeight="1">
      <c r="A11" s="117" t="s">
        <v>6</v>
      </c>
      <c r="B11" s="100">
        <v>89224</v>
      </c>
      <c r="C11" s="100">
        <v>97565</v>
      </c>
      <c r="D11" s="118">
        <f>(B11-C11)/C11*100</f>
        <v>-8.549172346640702</v>
      </c>
      <c r="E11" s="10">
        <f>SUM(JANUARY!B11+FEBRUARY!B11+MARCH!B10+APRIL!B11+MAY!B11+JUNE!B11+JULY!B11)+B11</f>
        <v>727710</v>
      </c>
      <c r="F11" s="10">
        <f>SUM(JANUARY!C11+FEBRUARY!C11+MARCH!C10+APRIL!C11+MAY!C11+JUNE!C11+JULY!C11)+C11</f>
        <v>780511</v>
      </c>
      <c r="G11" s="118">
        <f>(E11-F11)/F11*100</f>
        <v>-6.764927079823346</v>
      </c>
    </row>
    <row r="12" spans="1:7" ht="15" customHeight="1">
      <c r="A12" s="117" t="s">
        <v>7</v>
      </c>
      <c r="B12" s="100">
        <v>176783</v>
      </c>
      <c r="C12" s="100">
        <v>147645</v>
      </c>
      <c r="D12" s="118">
        <f>(B12-C12)/C12*100</f>
        <v>19.73517559009787</v>
      </c>
      <c r="E12" s="10">
        <f>SUM(JANUARY!B12+FEBRUARY!B12+MARCH!B11+APRIL!B12+MAY!B12+JUNE!B12+JULY!B12)+B12</f>
        <v>1674834</v>
      </c>
      <c r="F12" s="10">
        <f>SUM(JANUARY!C12+FEBRUARY!C12+MARCH!C11+APRIL!C12+MAY!C12+JUNE!C12+JULY!C12)+C12</f>
        <v>1436168</v>
      </c>
      <c r="G12" s="118">
        <f>(E12-F12)/F12*100</f>
        <v>16.618250789601216</v>
      </c>
    </row>
    <row r="13" spans="1:7" ht="14.25" customHeight="1">
      <c r="A13" s="115" t="s">
        <v>8</v>
      </c>
      <c r="B13" s="102">
        <f>SUM(B11:B12)</f>
        <v>266007</v>
      </c>
      <c r="C13" s="102">
        <f>SUM(C11:C12)</f>
        <v>245210</v>
      </c>
      <c r="D13" s="119">
        <f>(B13-C13)/C13*100</f>
        <v>8.481301741364543</v>
      </c>
      <c r="E13" s="102">
        <f>SUM(E11:E12)</f>
        <v>2402544</v>
      </c>
      <c r="F13" s="102">
        <f>SUM(F11:F12)</f>
        <v>2216679</v>
      </c>
      <c r="G13" s="119">
        <f>(E13-F13)/F13*100</f>
        <v>8.384840565548734</v>
      </c>
    </row>
    <row r="14" spans="1:7" ht="9" customHeight="1">
      <c r="A14" s="115"/>
      <c r="B14" s="102"/>
      <c r="C14" s="102"/>
      <c r="D14" s="119"/>
      <c r="E14" s="102"/>
      <c r="F14" s="102"/>
      <c r="G14" s="119"/>
    </row>
    <row r="15" spans="1:7" ht="6.75" customHeight="1">
      <c r="A15" s="110"/>
      <c r="B15" s="100"/>
      <c r="C15" s="100"/>
      <c r="D15" s="110"/>
      <c r="E15" s="100"/>
      <c r="F15" s="100"/>
      <c r="G15" s="110"/>
    </row>
    <row r="16" spans="1:7" ht="15" customHeight="1">
      <c r="A16" s="113" t="s">
        <v>9</v>
      </c>
      <c r="B16" s="100"/>
      <c r="C16" s="100"/>
      <c r="D16" s="110"/>
      <c r="E16" s="100"/>
      <c r="F16" s="100"/>
      <c r="G16" s="110"/>
    </row>
    <row r="17" spans="1:7" ht="15" customHeight="1">
      <c r="A17" s="117" t="s">
        <v>6</v>
      </c>
      <c r="B17" s="100">
        <v>6425</v>
      </c>
      <c r="C17" s="100">
        <v>7441</v>
      </c>
      <c r="D17" s="118">
        <f>(B17-C17)/C17*100</f>
        <v>-13.6540787528558</v>
      </c>
      <c r="E17" s="10">
        <f>SUM(JANUARY!B17+FEBRUARY!B17+MARCH!B16+APRIL!B17+MAY!B17+JUNE!B17+JULY!B17)+B17</f>
        <v>65877</v>
      </c>
      <c r="F17" s="10">
        <f>SUM(JANUARY!C17+FEBRUARY!C17+MARCH!C16+APRIL!C17+MAY!C17+JUNE!C17+JULY!C17)+C17</f>
        <v>79404</v>
      </c>
      <c r="G17" s="118">
        <f>(E17-F17)/F17*100</f>
        <v>-17.035665709536044</v>
      </c>
    </row>
    <row r="18" spans="1:7" ht="13.5" customHeight="1">
      <c r="A18" s="117" t="s">
        <v>7</v>
      </c>
      <c r="B18" s="100">
        <v>61537</v>
      </c>
      <c r="C18" s="100">
        <v>60854</v>
      </c>
      <c r="D18" s="118">
        <f>(B18-C18)/C18*100</f>
        <v>1.1223584316560948</v>
      </c>
      <c r="E18" s="10">
        <f>SUM(JANUARY!B18+FEBRUARY!B18+MARCH!B17+APRIL!B18+MAY!B18+JUNE!B18+JULY!B18)+B18</f>
        <v>504610</v>
      </c>
      <c r="F18" s="10">
        <f>SUM(JANUARY!C18+FEBRUARY!C18+MARCH!C17+APRIL!C18+MAY!C18+JUNE!C18+JULY!C18)+C18</f>
        <v>512654</v>
      </c>
      <c r="G18" s="118">
        <f>(E18-F18)/F18*100</f>
        <v>-1.5690894833552453</v>
      </c>
    </row>
    <row r="19" spans="1:7" ht="12" customHeight="1">
      <c r="A19" s="115" t="s">
        <v>8</v>
      </c>
      <c r="B19" s="102">
        <f>SUM(B17:B18)</f>
        <v>67962</v>
      </c>
      <c r="C19" s="102">
        <f>SUM(C17:C18)</f>
        <v>68295</v>
      </c>
      <c r="D19" s="119">
        <f>(B19-C19)/C19*100</f>
        <v>-0.4875905996046563</v>
      </c>
      <c r="E19" s="102">
        <f>SUM(E17:E18)</f>
        <v>570487</v>
      </c>
      <c r="F19" s="102">
        <f>SUM(F17:F18)</f>
        <v>592058</v>
      </c>
      <c r="G19" s="119">
        <f>(E19-F19)/F19*100</f>
        <v>-3.643393045951579</v>
      </c>
    </row>
    <row r="20" spans="1:7" ht="12.75" customHeight="1">
      <c r="A20" s="115"/>
      <c r="B20" s="102"/>
      <c r="C20" s="102"/>
      <c r="D20" s="119"/>
      <c r="E20" s="102"/>
      <c r="F20" s="102"/>
      <c r="G20" s="119"/>
    </row>
    <row r="21" spans="1:7" ht="12.75" customHeight="1">
      <c r="A21" s="110"/>
      <c r="B21" s="100"/>
      <c r="C21" s="100"/>
      <c r="D21" s="110"/>
      <c r="E21" s="100"/>
      <c r="F21" s="100"/>
      <c r="G21" s="110"/>
    </row>
    <row r="22" spans="1:7" ht="13.5" customHeight="1">
      <c r="A22" s="113" t="s">
        <v>10</v>
      </c>
      <c r="B22" s="100"/>
      <c r="C22" s="100"/>
      <c r="D22" s="110"/>
      <c r="E22" s="100"/>
      <c r="F22" s="100"/>
      <c r="G22" s="110"/>
    </row>
    <row r="23" spans="1:7" ht="14.25" customHeight="1">
      <c r="A23" s="117" t="s">
        <v>6</v>
      </c>
      <c r="B23" s="100">
        <v>14006</v>
      </c>
      <c r="C23" s="100">
        <v>13281</v>
      </c>
      <c r="D23" s="118">
        <f>(B23-C23)/C23*100</f>
        <v>5.45892628567126</v>
      </c>
      <c r="E23" s="10">
        <f>SUM(JANUARY!B23+FEBRUARY!B23+MARCH!B22+APRIL!B23+MAY!B23+JUNE!B23+JULY!B23)+B23</f>
        <v>156711</v>
      </c>
      <c r="F23" s="10">
        <f>SUM(JANUARY!C23+FEBRUARY!C23+MARCH!C22+APRIL!C23+MAY!C23+JUNE!C23+JULY!C23)+C23</f>
        <v>153747</v>
      </c>
      <c r="G23" s="118">
        <f>(E23-F23)/F23*100</f>
        <v>1.9278424944876975</v>
      </c>
    </row>
    <row r="24" spans="1:7" ht="14.25" customHeight="1">
      <c r="A24" s="117" t="s">
        <v>7</v>
      </c>
      <c r="B24" s="100">
        <v>129307</v>
      </c>
      <c r="C24" s="100">
        <v>112643</v>
      </c>
      <c r="D24" s="118">
        <f>(B24-C24)/C24*100</f>
        <v>14.79364008415969</v>
      </c>
      <c r="E24" s="10">
        <f>SUM(JANUARY!B24+FEBRUARY!B24+MARCH!B23+APRIL!B24+MAY!B24+JUNE!B24+JULY!B24)+B24</f>
        <v>1069642</v>
      </c>
      <c r="F24" s="10">
        <f>SUM(JANUARY!C24+FEBRUARY!C24+MARCH!C23+APRIL!C24+MAY!C24+JUNE!C24+JULY!C24)+C24</f>
        <v>1144041</v>
      </c>
      <c r="G24" s="118">
        <f>(E24-F24)/F24*100</f>
        <v>-6.503176022537654</v>
      </c>
    </row>
    <row r="25" spans="1:7" ht="12.75" customHeight="1">
      <c r="A25" s="115" t="s">
        <v>8</v>
      </c>
      <c r="B25" s="102">
        <f>SUM(B23:B24)</f>
        <v>143313</v>
      </c>
      <c r="C25" s="102">
        <f>SUM(C23:C24)</f>
        <v>125924</v>
      </c>
      <c r="D25" s="119">
        <f>(B25-C25)/C25*100</f>
        <v>13.809122963057083</v>
      </c>
      <c r="E25" s="102">
        <f>SUM(E23:E24)</f>
        <v>1226353</v>
      </c>
      <c r="F25" s="102">
        <f>SUM(F23:F24)</f>
        <v>1297788</v>
      </c>
      <c r="G25" s="119">
        <f>(E25-F25)/F25*100</f>
        <v>-5.504365890268673</v>
      </c>
    </row>
    <row r="26" spans="1:7" ht="12.75" customHeight="1">
      <c r="A26" s="110"/>
      <c r="B26" s="100"/>
      <c r="C26" s="100"/>
      <c r="D26" s="110"/>
      <c r="E26" s="100"/>
      <c r="F26" s="100"/>
      <c r="G26" s="110"/>
    </row>
    <row r="27" spans="1:7" ht="12.75" customHeight="1">
      <c r="A27" s="110"/>
      <c r="B27" s="100"/>
      <c r="C27" s="100"/>
      <c r="D27" s="110"/>
      <c r="E27" s="100"/>
      <c r="F27" s="100"/>
      <c r="G27" s="110"/>
    </row>
    <row r="28" spans="1:7" ht="14.25" customHeight="1">
      <c r="A28" s="113" t="s">
        <v>49</v>
      </c>
      <c r="B28" s="100"/>
      <c r="C28" s="100"/>
      <c r="D28" s="110"/>
      <c r="E28" s="100"/>
      <c r="F28" s="100"/>
      <c r="G28" s="110"/>
    </row>
    <row r="29" spans="1:7" ht="16.5" customHeight="1">
      <c r="A29" s="117" t="s">
        <v>6</v>
      </c>
      <c r="B29" s="100">
        <f>SUM(B11+B17+B23)</f>
        <v>109655</v>
      </c>
      <c r="C29" s="100">
        <f>SUM(C11+C17+C23)</f>
        <v>118287</v>
      </c>
      <c r="D29" s="118">
        <f>(B29-C29)/C29*100</f>
        <v>-7.2975052203538855</v>
      </c>
      <c r="E29" s="100">
        <f>SUM(E11+E17+E23)</f>
        <v>950298</v>
      </c>
      <c r="F29" s="100">
        <f>SUM(F11+F17+F23)</f>
        <v>1013662</v>
      </c>
      <c r="G29" s="118">
        <f>(E29-F29)/F29*100</f>
        <v>-6.2509988536612795</v>
      </c>
    </row>
    <row r="30" spans="1:7" ht="15" customHeight="1">
      <c r="A30" s="117" t="s">
        <v>7</v>
      </c>
      <c r="B30" s="100">
        <f>SUM(B12+B18+B24)</f>
        <v>367627</v>
      </c>
      <c r="C30" s="100">
        <f>SUM(C12+C18+C24)</f>
        <v>321142</v>
      </c>
      <c r="D30" s="118">
        <f>(B30-C30)/C30*100</f>
        <v>14.47490518213127</v>
      </c>
      <c r="E30" s="100">
        <f>SUM(E12+E18+E24)</f>
        <v>3249086</v>
      </c>
      <c r="F30" s="100">
        <f>SUM(F12+F18+F24)</f>
        <v>3092863</v>
      </c>
      <c r="G30" s="118">
        <f>(E30-F30)/F30*100</f>
        <v>5.051080503727452</v>
      </c>
    </row>
    <row r="31" spans="1:7" ht="14.25" customHeight="1">
      <c r="A31" s="115" t="s">
        <v>8</v>
      </c>
      <c r="B31" s="102">
        <f>(B13+B19+B25)</f>
        <v>477282</v>
      </c>
      <c r="C31" s="102">
        <f>(C13+C19+C25)</f>
        <v>439429</v>
      </c>
      <c r="D31" s="119">
        <f>(B31-C31)/C31*100</f>
        <v>8.61413334122236</v>
      </c>
      <c r="E31" s="102">
        <f>(E13+E19+E25)</f>
        <v>4199384</v>
      </c>
      <c r="F31" s="102">
        <f>(F13+F19+F25)</f>
        <v>4106525</v>
      </c>
      <c r="G31" s="119">
        <f>(E31-F31)/F31*100</f>
        <v>2.2612549540061244</v>
      </c>
    </row>
    <row r="32" spans="1:7" ht="9.75" customHeight="1">
      <c r="A32" s="115"/>
      <c r="B32" s="102"/>
      <c r="C32" s="102"/>
      <c r="D32" s="119"/>
      <c r="E32" s="102"/>
      <c r="F32" s="102"/>
      <c r="G32" s="119"/>
    </row>
    <row r="33" spans="1:7" ht="9.75" customHeight="1">
      <c r="A33" s="178"/>
      <c r="B33" s="178"/>
      <c r="C33" s="178"/>
      <c r="D33" s="178"/>
      <c r="E33" s="178"/>
      <c r="F33" s="178"/>
      <c r="G33" s="178"/>
    </row>
    <row r="34" spans="1:7" ht="12.75" customHeight="1">
      <c r="A34" s="145" t="s">
        <v>65</v>
      </c>
      <c r="B34" s="110"/>
      <c r="C34" s="110"/>
      <c r="D34" s="110"/>
      <c r="E34" s="110"/>
      <c r="F34" s="110"/>
      <c r="G34" s="110"/>
    </row>
    <row r="35" spans="1:7" ht="12.75" customHeight="1">
      <c r="A35" s="145" t="s">
        <v>62</v>
      </c>
      <c r="B35" s="110"/>
      <c r="C35" s="110"/>
      <c r="D35" s="110"/>
      <c r="E35" s="110"/>
      <c r="F35" s="110"/>
      <c r="G35" s="110"/>
    </row>
    <row r="36" spans="1:7" ht="12.75" customHeight="1">
      <c r="A36" s="145" t="s">
        <v>63</v>
      </c>
      <c r="B36" s="110"/>
      <c r="C36" s="110"/>
      <c r="D36" s="110"/>
      <c r="E36" s="110"/>
      <c r="F36" s="110"/>
      <c r="G36" s="110"/>
    </row>
    <row r="37" spans="1:7" ht="12.75" customHeight="1">
      <c r="A37" s="145" t="s">
        <v>64</v>
      </c>
      <c r="B37" s="110"/>
      <c r="C37" s="110"/>
      <c r="D37" s="110"/>
      <c r="E37" s="110"/>
      <c r="F37" s="110"/>
      <c r="G37" s="110"/>
    </row>
    <row r="38" spans="1:7" ht="9.75" customHeight="1">
      <c r="A38" s="110"/>
      <c r="B38" s="110"/>
      <c r="C38" s="110"/>
      <c r="D38" s="110"/>
      <c r="E38" s="110"/>
      <c r="F38" s="110"/>
      <c r="G38" s="110"/>
    </row>
    <row r="39" spans="1:7" ht="12" customHeight="1">
      <c r="A39" s="179"/>
      <c r="B39" s="179"/>
      <c r="C39" s="179"/>
      <c r="D39" s="179"/>
      <c r="E39" s="179"/>
      <c r="F39" s="179"/>
      <c r="G39" s="179"/>
    </row>
    <row r="40" spans="1:7" ht="12" customHeight="1">
      <c r="A40" s="139"/>
      <c r="B40" s="139"/>
      <c r="C40" s="139"/>
      <c r="D40" s="139"/>
      <c r="E40" s="139"/>
      <c r="F40" s="139"/>
      <c r="G40" s="139"/>
    </row>
    <row r="41" spans="1:7" ht="12" customHeight="1">
      <c r="A41" s="139"/>
      <c r="B41" s="139"/>
      <c r="C41" s="139"/>
      <c r="D41" s="139"/>
      <c r="E41" s="139"/>
      <c r="F41" s="139"/>
      <c r="G41" s="139"/>
    </row>
    <row r="42" spans="1:7" ht="12" customHeight="1">
      <c r="A42" s="139"/>
      <c r="B42" s="139"/>
      <c r="C42" s="139"/>
      <c r="D42" s="139"/>
      <c r="E42" s="139"/>
      <c r="F42" s="139"/>
      <c r="G42" s="139"/>
    </row>
    <row r="43" spans="1:7" ht="12" customHeight="1">
      <c r="A43" s="139"/>
      <c r="B43" s="139"/>
      <c r="C43" s="139"/>
      <c r="D43" s="139"/>
      <c r="E43" s="139"/>
      <c r="F43" s="139"/>
      <c r="G43" s="139"/>
    </row>
    <row r="44" spans="1:7" ht="12" customHeight="1">
      <c r="A44" s="139"/>
      <c r="B44" s="139"/>
      <c r="C44" s="139"/>
      <c r="D44" s="139"/>
      <c r="E44" s="139"/>
      <c r="F44" s="139"/>
      <c r="G44" s="139"/>
    </row>
    <row r="45" spans="1:7" ht="12" customHeight="1">
      <c r="A45" s="139"/>
      <c r="B45" s="139"/>
      <c r="C45" s="139"/>
      <c r="D45" s="139"/>
      <c r="E45" s="139"/>
      <c r="F45" s="139"/>
      <c r="G45" s="139"/>
    </row>
    <row r="46" spans="1:7" ht="12" customHeight="1">
      <c r="A46" s="139"/>
      <c r="B46" s="139"/>
      <c r="C46" s="139"/>
      <c r="D46" s="139"/>
      <c r="E46" s="139"/>
      <c r="F46" s="139"/>
      <c r="G46" s="139"/>
    </row>
    <row r="47" spans="1:7" ht="12" customHeight="1">
      <c r="A47" s="139"/>
      <c r="B47" s="139"/>
      <c r="C47" s="139"/>
      <c r="D47" s="139"/>
      <c r="E47" s="139"/>
      <c r="F47" s="139"/>
      <c r="G47" s="139"/>
    </row>
    <row r="48" spans="1:7" ht="12" customHeight="1">
      <c r="A48" s="139"/>
      <c r="B48" s="139"/>
      <c r="C48" s="139"/>
      <c r="D48" s="139"/>
      <c r="E48" s="139"/>
      <c r="F48" s="139"/>
      <c r="G48" s="139"/>
    </row>
    <row r="49" spans="1:7" ht="12" customHeight="1">
      <c r="A49" s="139"/>
      <c r="B49" s="139"/>
      <c r="C49" s="139"/>
      <c r="D49" s="139"/>
      <c r="E49" s="139"/>
      <c r="F49" s="139"/>
      <c r="G49" s="139"/>
    </row>
    <row r="50" spans="1:7" ht="15.75">
      <c r="A50" s="104" t="s">
        <v>13</v>
      </c>
      <c r="B50" s="104"/>
      <c r="C50" s="104"/>
      <c r="D50" s="104"/>
      <c r="E50" s="104"/>
      <c r="F50" s="104"/>
      <c r="G50" s="104"/>
    </row>
    <row r="51" spans="1:7" ht="15.75">
      <c r="A51" s="104" t="s">
        <v>14</v>
      </c>
      <c r="B51" s="104"/>
      <c r="C51" s="104"/>
      <c r="D51" s="104"/>
      <c r="E51" s="104"/>
      <c r="F51" s="104"/>
      <c r="G51" s="104"/>
    </row>
    <row r="52" spans="1:7" ht="15.75">
      <c r="A52" s="148" t="s">
        <v>139</v>
      </c>
      <c r="B52" s="104"/>
      <c r="C52" s="104"/>
      <c r="D52" s="104"/>
      <c r="E52" s="104"/>
      <c r="F52" s="104"/>
      <c r="G52" s="104"/>
    </row>
    <row r="53" spans="1:7" ht="7.5" customHeight="1">
      <c r="A53" s="108"/>
      <c r="B53" s="104"/>
      <c r="C53" s="104"/>
      <c r="D53" s="104"/>
      <c r="E53" s="104"/>
      <c r="F53" s="104"/>
      <c r="G53" s="104"/>
    </row>
    <row r="54" spans="1:6" ht="16.5" customHeight="1">
      <c r="A54" s="22"/>
      <c r="B54" s="22"/>
      <c r="C54" s="17"/>
      <c r="D54" s="17"/>
      <c r="E54" s="160" t="s">
        <v>15</v>
      </c>
      <c r="F54" s="160"/>
    </row>
    <row r="55" spans="1:7" ht="14.25" customHeight="1">
      <c r="A55" s="113" t="s">
        <v>16</v>
      </c>
      <c r="B55" s="150" t="s">
        <v>137</v>
      </c>
      <c r="C55" s="150" t="s">
        <v>88</v>
      </c>
      <c r="D55" s="114" t="s">
        <v>5</v>
      </c>
      <c r="E55" s="45" t="s">
        <v>138</v>
      </c>
      <c r="F55" s="45" t="s">
        <v>89</v>
      </c>
      <c r="G55" s="114" t="s">
        <v>5</v>
      </c>
    </row>
    <row r="56" spans="1:7" ht="6.75" customHeight="1">
      <c r="A56" s="110"/>
      <c r="B56" s="110"/>
      <c r="C56" s="110"/>
      <c r="D56" s="110"/>
      <c r="E56" s="110"/>
      <c r="F56" s="110"/>
      <c r="G56" s="110"/>
    </row>
    <row r="57" spans="1:7" ht="15.75" customHeight="1">
      <c r="A57" s="113" t="s">
        <v>4</v>
      </c>
      <c r="B57" s="36">
        <f>(B58+B59)</f>
        <v>89224</v>
      </c>
      <c r="C57" s="36">
        <f>(C58+C59)</f>
        <v>97565</v>
      </c>
      <c r="D57" s="119">
        <f>(B57-C57)/C57*100</f>
        <v>-8.549172346640702</v>
      </c>
      <c r="E57" s="36">
        <f>(E58+E59)</f>
        <v>727710</v>
      </c>
      <c r="F57" s="36">
        <f>(F58+F59)</f>
        <v>780511</v>
      </c>
      <c r="G57" s="119">
        <f>(E57-F57)/F57*100</f>
        <v>-6.764927079823346</v>
      </c>
    </row>
    <row r="58" spans="1:7" ht="12.75" customHeight="1">
      <c r="A58" s="110" t="s">
        <v>18</v>
      </c>
      <c r="B58" s="100">
        <v>89224</v>
      </c>
      <c r="C58" s="100">
        <v>97565</v>
      </c>
      <c r="D58" s="118">
        <f>(B58-C58)/C58*100</f>
        <v>-8.549172346640702</v>
      </c>
      <c r="E58" s="10">
        <f>SUM(JANUARY!B58+FEBRUARY!B58+MARCH!B58+APRIL!B58+MAY!B58+JUNE!B58+JULY!B58)+B58</f>
        <v>727710</v>
      </c>
      <c r="F58" s="10">
        <f>SUM(JANUARY!C58+FEBRUARY!C58+MARCH!C58+APRIL!C58+MAY!C58+JUNE!C58+JULY!C58)+C58</f>
        <v>780511</v>
      </c>
      <c r="G58" s="118">
        <f>(E58-F58)/F58*100</f>
        <v>-6.764927079823346</v>
      </c>
    </row>
    <row r="59" spans="1:7" ht="12.75" customHeight="1">
      <c r="A59" s="110" t="s">
        <v>19</v>
      </c>
      <c r="B59" s="100">
        <v>0</v>
      </c>
      <c r="C59" s="100">
        <v>0</v>
      </c>
      <c r="D59" s="118">
        <v>0</v>
      </c>
      <c r="E59" s="10">
        <f>SUM(JANUARY!B59+FEBRUARY!B59+MARCH!B59+APRIL!B59+MAY!B59+JUNE!B59+JULY!B59)+B59</f>
        <v>0</v>
      </c>
      <c r="F59" s="10">
        <f>SUM(JANUARY!C59+FEBRUARY!C59+MARCH!C59+APRIL!C59+MAY!C59+JUNE!C59+JULY!C59)+C59</f>
        <v>0</v>
      </c>
      <c r="G59" s="118">
        <v>0</v>
      </c>
    </row>
    <row r="60" spans="1:7" ht="12.75" customHeight="1">
      <c r="A60" s="110"/>
      <c r="B60" s="100"/>
      <c r="C60" s="100"/>
      <c r="D60" s="110"/>
      <c r="E60" s="100"/>
      <c r="F60" s="100"/>
      <c r="G60" s="110"/>
    </row>
    <row r="61" spans="1:7" ht="15" customHeight="1">
      <c r="A61" s="113" t="s">
        <v>9</v>
      </c>
      <c r="B61" s="36">
        <f>(B62+B63)</f>
        <v>6425</v>
      </c>
      <c r="C61" s="36">
        <f>(C62+C63)</f>
        <v>7441</v>
      </c>
      <c r="D61" s="119">
        <f>(B61-C61)/C61*100</f>
        <v>-13.6540787528558</v>
      </c>
      <c r="E61" s="36">
        <f>(E62+E63)</f>
        <v>65877</v>
      </c>
      <c r="F61" s="36">
        <f>(F62+F63)</f>
        <v>79404</v>
      </c>
      <c r="G61" s="119">
        <f>(E61-F61)/F61*100</f>
        <v>-17.035665709536044</v>
      </c>
    </row>
    <row r="62" spans="1:7" ht="12.75" customHeight="1">
      <c r="A62" s="110" t="s">
        <v>20</v>
      </c>
      <c r="B62" s="100">
        <v>6425</v>
      </c>
      <c r="C62" s="100">
        <v>7441</v>
      </c>
      <c r="D62" s="118">
        <f>(B62-C62)/C62*100</f>
        <v>-13.6540787528558</v>
      </c>
      <c r="E62" s="10">
        <f>SUM(JANUARY!B62+FEBRUARY!B62+MARCH!B62+APRIL!B62+MAY!B62+JUNE!B62+JULY!B62)+B62</f>
        <v>65877</v>
      </c>
      <c r="F62" s="10">
        <f>SUM(JANUARY!C62+FEBRUARY!C62+MARCH!C62+APRIL!C62+MAY!C62+JUNE!C62+JULY!C62)+C62</f>
        <v>79404</v>
      </c>
      <c r="G62" s="118">
        <f>(E62-F62)/F62*100</f>
        <v>-17.035665709536044</v>
      </c>
    </row>
    <row r="63" spans="1:7" ht="12.75" customHeight="1">
      <c r="A63" s="110" t="s">
        <v>21</v>
      </c>
      <c r="B63" s="100">
        <v>0</v>
      </c>
      <c r="C63" s="100">
        <v>0</v>
      </c>
      <c r="D63" s="118">
        <v>0</v>
      </c>
      <c r="E63" s="10">
        <f>SUM(JANUARY!B63+FEBRUARY!B63+MARCH!B63+APRIL!B63+MAY!B63+JUNE!B63+JULY!B63)+B63</f>
        <v>0</v>
      </c>
      <c r="F63" s="10">
        <f>SUM(JANUARY!C63+FEBRUARY!C63+MARCH!C63+APRIL!C63+MAY!C63+JUNE!C63+JULY!C63)+C63</f>
        <v>0</v>
      </c>
      <c r="G63" s="118">
        <v>0</v>
      </c>
    </row>
    <row r="64" spans="1:7" ht="12.75" customHeight="1">
      <c r="A64" s="110"/>
      <c r="B64" s="110"/>
      <c r="C64" s="110"/>
      <c r="D64" s="110"/>
      <c r="E64" s="100"/>
      <c r="F64" s="100"/>
      <c r="G64" s="110"/>
    </row>
    <row r="65" spans="1:7" ht="12.75" customHeight="1">
      <c r="A65" s="113" t="s">
        <v>10</v>
      </c>
      <c r="B65" s="102">
        <f>SUM(B67+B73+B78+B82+B83+B84+B86+B91+B92+B93+B94)</f>
        <v>14006</v>
      </c>
      <c r="C65" s="102">
        <f>SUM(C67+C73+C78+C82+C83+C84+C86+C91+C92+C93+C94)</f>
        <v>13281</v>
      </c>
      <c r="D65" s="119">
        <f>(B65-C65)/C65*100</f>
        <v>5.45892628567126</v>
      </c>
      <c r="E65" s="102">
        <f>SUM(E67+E73+E78+E82+E83+E84+E86+E91+E92+E93+E94)</f>
        <v>156711</v>
      </c>
      <c r="F65" s="102">
        <f>SUM(F67+F73+F78+F82+F83+F84+F86+F91+F92+F93+F94)</f>
        <v>153747</v>
      </c>
      <c r="G65" s="119">
        <f>(E65-F65)/F65*100</f>
        <v>1.9278424944876975</v>
      </c>
    </row>
    <row r="66" spans="1:7" ht="9" customHeight="1">
      <c r="A66" s="110"/>
      <c r="B66" s="100"/>
      <c r="C66" s="100"/>
      <c r="D66" s="110"/>
      <c r="E66" s="100"/>
      <c r="F66" s="100"/>
      <c r="G66" s="110"/>
    </row>
    <row r="67" spans="1:7" ht="12.75" customHeight="1">
      <c r="A67" s="113" t="s">
        <v>23</v>
      </c>
      <c r="B67" s="102">
        <f>SUM(B68:B71)</f>
        <v>5086</v>
      </c>
      <c r="C67" s="102">
        <f>SUM(C68:C71)</f>
        <v>4878</v>
      </c>
      <c r="D67" s="120">
        <f>(B67-C67)/C67*100</f>
        <v>4.264042640426404</v>
      </c>
      <c r="E67" s="102">
        <f>SUM(E68:E71)</f>
        <v>62940</v>
      </c>
      <c r="F67" s="102">
        <f>SUM(F68:F71)</f>
        <v>61715</v>
      </c>
      <c r="G67" s="120">
        <f>(E67-F67)/F67*100</f>
        <v>1.9849307299684031</v>
      </c>
    </row>
    <row r="68" spans="1:7" ht="12.75" customHeight="1">
      <c r="A68" s="110" t="s">
        <v>24</v>
      </c>
      <c r="B68" s="100">
        <v>3587</v>
      </c>
      <c r="C68" s="100">
        <v>3395</v>
      </c>
      <c r="D68" s="118">
        <f>(B68-C68)/C68*100</f>
        <v>5.655375552282769</v>
      </c>
      <c r="E68" s="10">
        <f>SUM(JANUARY!B68+FEBRUARY!B68+MARCH!B68+APRIL!B68+MAY!B68+JUNE!B68+JULY!B68)+B68</f>
        <v>48001</v>
      </c>
      <c r="F68" s="10">
        <f>SUM(JANUARY!C68+FEBRUARY!C68+MARCH!C68+APRIL!C68+MAY!C68+JUNE!C68+JULY!C68)+C68</f>
        <v>45295</v>
      </c>
      <c r="G68" s="118">
        <f>(E68-F68)/F68*100</f>
        <v>5.974169334363616</v>
      </c>
    </row>
    <row r="69" spans="1:7" ht="12.75" customHeight="1">
      <c r="A69" s="110" t="s">
        <v>25</v>
      </c>
      <c r="B69" s="100">
        <v>1417</v>
      </c>
      <c r="C69" s="100">
        <v>1298</v>
      </c>
      <c r="D69" s="121">
        <f>(B69-C69)/C69*100</f>
        <v>9.167950693374422</v>
      </c>
      <c r="E69" s="10">
        <f>SUM(JANUARY!B69+FEBRUARY!B69+MARCH!B69+APRIL!B69+MAY!B69+JUNE!B69+JULY!B69)+B69</f>
        <v>14148</v>
      </c>
      <c r="F69" s="10">
        <f>SUM(JANUARY!C69+FEBRUARY!C69+MARCH!C69+APRIL!C69+MAY!C69+JUNE!C69+JULY!C69)+C69</f>
        <v>14995</v>
      </c>
      <c r="G69" s="118">
        <f>(E69-F69)/F69*100</f>
        <v>-5.6485495165055015</v>
      </c>
    </row>
    <row r="70" spans="1:7" ht="12.75" customHeight="1">
      <c r="A70" s="34" t="s">
        <v>66</v>
      </c>
      <c r="B70" s="10">
        <v>15</v>
      </c>
      <c r="C70" s="10">
        <v>107</v>
      </c>
      <c r="D70" s="121">
        <f>(+B70-C70)/C70*100</f>
        <v>-85.98130841121495</v>
      </c>
      <c r="E70" s="10">
        <f>SUM(JANUARY!B70+FEBRUARY!B70+MARCH!B70+APRIL!B70+MAY!B70+JUNE!B70+JULY!B70)+B70</f>
        <v>309</v>
      </c>
      <c r="F70" s="10">
        <f>SUM(JANUARY!C70+FEBRUARY!C70+MARCH!C70+APRIL!C70+MAY!C70+JUNE!C70+JULY!C70)+C70</f>
        <v>935</v>
      </c>
      <c r="G70" s="118">
        <f>(+E70-F70)/F70*100</f>
        <v>-66.95187165775401</v>
      </c>
    </row>
    <row r="71" spans="1:7" ht="12.75" customHeight="1">
      <c r="A71" s="110" t="s">
        <v>26</v>
      </c>
      <c r="B71" s="100">
        <v>67</v>
      </c>
      <c r="C71" s="100">
        <v>78</v>
      </c>
      <c r="D71" s="118">
        <f>(B71-C71)/C71*100</f>
        <v>-14.102564102564102</v>
      </c>
      <c r="E71" s="10">
        <f>SUM(JANUARY!B71+FEBRUARY!B71+MARCH!B71+APRIL!B71+MAY!B71+JUNE!B71+JULY!B71)+B71</f>
        <v>482</v>
      </c>
      <c r="F71" s="10">
        <f>SUM(JANUARY!C71+FEBRUARY!C71+MARCH!C71+APRIL!C71+MAY!C71+JUNE!C71+JULY!C71)+C71</f>
        <v>490</v>
      </c>
      <c r="G71" s="118">
        <f>(E71-F71)/F71*100</f>
        <v>-1.6326530612244898</v>
      </c>
    </row>
    <row r="72" spans="1:7" ht="9" customHeight="1">
      <c r="A72" s="110"/>
      <c r="B72" s="100"/>
      <c r="C72" s="100"/>
      <c r="D72" s="110"/>
      <c r="E72" s="100"/>
      <c r="F72" s="100"/>
      <c r="G72" s="110"/>
    </row>
    <row r="73" spans="1:7" ht="12.75" customHeight="1">
      <c r="A73" s="113" t="s">
        <v>27</v>
      </c>
      <c r="B73" s="102">
        <f>SUM(B74:B76)</f>
        <v>641</v>
      </c>
      <c r="C73" s="102">
        <f>SUM(C74:C76)</f>
        <v>639</v>
      </c>
      <c r="D73" s="120">
        <f>(B73-C73)/C73*100</f>
        <v>0.3129890453834116</v>
      </c>
      <c r="E73" s="102">
        <f>SUM(E74:E76)</f>
        <v>6355</v>
      </c>
      <c r="F73" s="102">
        <f>SUM(F74:F76)</f>
        <v>6751</v>
      </c>
      <c r="G73" s="120">
        <f>(E73-F73)/F73*100</f>
        <v>-5.865797659605984</v>
      </c>
    </row>
    <row r="74" spans="1:7" ht="12.75" customHeight="1">
      <c r="A74" s="110" t="s">
        <v>28</v>
      </c>
      <c r="B74" s="100">
        <v>211</v>
      </c>
      <c r="C74" s="100">
        <v>238</v>
      </c>
      <c r="D74" s="118">
        <f>(B74-C74)/C74*100</f>
        <v>-11.344537815126051</v>
      </c>
      <c r="E74" s="10">
        <f>SUM(JANUARY!B74+FEBRUARY!B74+MARCH!B74+APRIL!B74+MAY!B74+JUNE!B74+JULY!B74)+B74</f>
        <v>2266</v>
      </c>
      <c r="F74" s="10">
        <f>SUM(JANUARY!C74+FEBRUARY!C74+MARCH!C74+APRIL!C74+MAY!C74+JUNE!C74+JULY!C74)+C74</f>
        <v>2716</v>
      </c>
      <c r="G74" s="118">
        <f>(E74-F74)/F74*100</f>
        <v>-16.568483063328422</v>
      </c>
    </row>
    <row r="75" spans="1:7" ht="12.75" customHeight="1">
      <c r="A75" s="110" t="s">
        <v>29</v>
      </c>
      <c r="B75" s="100">
        <v>113</v>
      </c>
      <c r="C75" s="100">
        <v>93</v>
      </c>
      <c r="D75" s="118">
        <f>(B75-C75)/C75*100</f>
        <v>21.50537634408602</v>
      </c>
      <c r="E75" s="10">
        <f>SUM(JANUARY!B75+FEBRUARY!B75+MARCH!B75+APRIL!B75+MAY!B75+JUNE!B75+JULY!B75)+B75</f>
        <v>1092</v>
      </c>
      <c r="F75" s="10">
        <f>SUM(JANUARY!C75+FEBRUARY!C75+MARCH!C75+APRIL!C75+MAY!C75+JUNE!C75+JULY!C75)+C75</f>
        <v>1705</v>
      </c>
      <c r="G75" s="118">
        <f>(E75-F75)/F75*100</f>
        <v>-35.95307917888563</v>
      </c>
    </row>
    <row r="76" spans="1:7" ht="12.75" customHeight="1">
      <c r="A76" s="110" t="s">
        <v>30</v>
      </c>
      <c r="B76" s="100">
        <v>317</v>
      </c>
      <c r="C76" s="100">
        <v>308</v>
      </c>
      <c r="D76" s="118">
        <f>(B76-C76)/C76*100</f>
        <v>2.922077922077922</v>
      </c>
      <c r="E76" s="10">
        <f>SUM(JANUARY!B76+FEBRUARY!B76+MARCH!B76+APRIL!B76+MAY!B76+JUNE!B76+JULY!B76)+B76</f>
        <v>2997</v>
      </c>
      <c r="F76" s="10">
        <f>SUM(JANUARY!C76+FEBRUARY!C76+MARCH!C76+APRIL!C76+MAY!C76+JUNE!C76+JULY!C76)+C76</f>
        <v>2330</v>
      </c>
      <c r="G76" s="118">
        <f>(E76-F76)/F76*100</f>
        <v>28.626609442060087</v>
      </c>
    </row>
    <row r="77" spans="1:7" ht="12.75" customHeight="1">
      <c r="A77" s="110"/>
      <c r="B77" s="100"/>
      <c r="C77" s="100"/>
      <c r="D77" s="110"/>
      <c r="E77" s="100"/>
      <c r="F77" s="100"/>
      <c r="G77" s="110"/>
    </row>
    <row r="78" spans="1:7" ht="12.75" customHeight="1">
      <c r="A78" s="113" t="s">
        <v>31</v>
      </c>
      <c r="B78" s="36">
        <f>(B79+B80)</f>
        <v>643</v>
      </c>
      <c r="C78" s="36">
        <f>(C79+C80)</f>
        <v>686</v>
      </c>
      <c r="D78" s="118">
        <f>(B78-C78)/C78*100</f>
        <v>-6.2682215743440235</v>
      </c>
      <c r="E78" s="36">
        <f>(E79+E80)</f>
        <v>5125</v>
      </c>
      <c r="F78" s="36">
        <f>(F79+F80)</f>
        <v>6316</v>
      </c>
      <c r="G78" s="118">
        <f>(E78-F78)/F78*100</f>
        <v>-18.856871437618747</v>
      </c>
    </row>
    <row r="79" spans="1:7" ht="12.75" customHeight="1">
      <c r="A79" s="110" t="s">
        <v>32</v>
      </c>
      <c r="B79" s="100">
        <v>248</v>
      </c>
      <c r="C79" s="100">
        <v>233</v>
      </c>
      <c r="D79" s="118">
        <f>(B79-C79)/C79*100</f>
        <v>6.437768240343347</v>
      </c>
      <c r="E79" s="10">
        <f>SUM(JANUARY!B79+FEBRUARY!B79+MARCH!B79+APRIL!B79+MAY!B79+JUNE!B79+JULY!B79)+B79</f>
        <v>2306</v>
      </c>
      <c r="F79" s="10">
        <f>SUM(JANUARY!C79+FEBRUARY!C79+MARCH!C79+APRIL!C79+MAY!C79+JUNE!C79+JULY!C79)+C79</f>
        <v>3010</v>
      </c>
      <c r="G79" s="118">
        <f>(E79-F79)/F79*100</f>
        <v>-23.388704318936878</v>
      </c>
    </row>
    <row r="80" spans="1:7" ht="12.75" customHeight="1">
      <c r="A80" s="110" t="s">
        <v>54</v>
      </c>
      <c r="B80" s="100">
        <v>395</v>
      </c>
      <c r="C80" s="100">
        <v>453</v>
      </c>
      <c r="D80" s="118">
        <f>(B80-C80)/C80*100</f>
        <v>-12.803532008830022</v>
      </c>
      <c r="E80" s="10">
        <f>SUM(JANUARY!B80+FEBRUARY!B80+MARCH!B80+APRIL!B80+MAY!B80+JUNE!B80+JULY!B80)+B80</f>
        <v>2819</v>
      </c>
      <c r="F80" s="10">
        <f>SUM(JANUARY!C80+FEBRUARY!C80+MARCH!C80+APRIL!C80+MAY!C80+JUNE!C80+JULY!C80)+C80</f>
        <v>3306</v>
      </c>
      <c r="G80" s="118">
        <f>(E80-F80)/F80*100</f>
        <v>-14.730792498487599</v>
      </c>
    </row>
    <row r="81" spans="1:7" ht="9.75" customHeight="1">
      <c r="A81" s="110"/>
      <c r="B81" s="100"/>
      <c r="C81" s="100"/>
      <c r="D81" s="118"/>
      <c r="E81" s="100"/>
      <c r="F81" s="100"/>
      <c r="G81" s="118"/>
    </row>
    <row r="82" spans="1:7" ht="12.75" customHeight="1">
      <c r="A82" s="113" t="s">
        <v>34</v>
      </c>
      <c r="B82" s="36">
        <v>1930</v>
      </c>
      <c r="C82" s="36">
        <v>1902</v>
      </c>
      <c r="D82" s="119">
        <f>(B82-C82)/C82*100</f>
        <v>1.4721345951629863</v>
      </c>
      <c r="E82" s="142">
        <f>SUM(JANUARY!B82+FEBRUARY!B82+MARCH!B82+APRIL!B82+MAY!B82+JUNE!B82+JULY!B82)+B82</f>
        <v>14700</v>
      </c>
      <c r="F82" s="142">
        <f>SUM(JANUARY!C82+FEBRUARY!C82+MARCH!C82+APRIL!C82+MAY!C82+JUNE!C82+JULY!C82)+C82</f>
        <v>13493</v>
      </c>
      <c r="G82" s="119">
        <f>(E82-F82)/F82*100</f>
        <v>8.945379085451716</v>
      </c>
    </row>
    <row r="83" spans="1:7" ht="12.75" customHeight="1">
      <c r="A83" s="113" t="s">
        <v>35</v>
      </c>
      <c r="B83" s="36">
        <v>420</v>
      </c>
      <c r="C83" s="36">
        <v>351</v>
      </c>
      <c r="D83" s="119">
        <f>(B83-C83)/C83*100</f>
        <v>19.65811965811966</v>
      </c>
      <c r="E83" s="142">
        <f>SUM(JANUARY!B83+FEBRUARY!B83+MARCH!B83+APRIL!B83+MAY!B83+JUNE!B83+JULY!B83)+B83</f>
        <v>3387</v>
      </c>
      <c r="F83" s="142">
        <f>SUM(JANUARY!C83+FEBRUARY!C83+MARCH!C83+APRIL!C83+MAY!C83+JUNE!C83+JULY!C83)+C83</f>
        <v>2979</v>
      </c>
      <c r="G83" s="119">
        <f>(E83-F83)/F83*100</f>
        <v>13.695871097683787</v>
      </c>
    </row>
    <row r="84" spans="1:7" ht="12.75" customHeight="1">
      <c r="A84" s="113" t="s">
        <v>36</v>
      </c>
      <c r="B84" s="36">
        <v>13</v>
      </c>
      <c r="C84" s="36">
        <v>32</v>
      </c>
      <c r="D84" s="119">
        <f>(B84-C84)/C84*100</f>
        <v>-59.375</v>
      </c>
      <c r="E84" s="142">
        <f>SUM(JANUARY!B84+FEBRUARY!B84+MARCH!B84+APRIL!B84+MAY!B84+JUNE!B84+JULY!B84)+B84</f>
        <v>655</v>
      </c>
      <c r="F84" s="142">
        <f>SUM(JANUARY!C84+FEBRUARY!C84+MARCH!C84+APRIL!C84+MAY!C84+JUNE!C84+JULY!C84)+C84</f>
        <v>902</v>
      </c>
      <c r="G84" s="119">
        <f>(E84-F84)/F84*100</f>
        <v>-27.383592017738362</v>
      </c>
    </row>
    <row r="85" spans="1:7" ht="12.75" customHeight="1">
      <c r="A85" s="110"/>
      <c r="B85" s="100"/>
      <c r="C85" s="100"/>
      <c r="D85" s="118"/>
      <c r="E85" s="100"/>
      <c r="F85" s="100"/>
      <c r="G85" s="118"/>
    </row>
    <row r="86" spans="1:7" ht="12.75" customHeight="1">
      <c r="A86" s="113" t="s">
        <v>37</v>
      </c>
      <c r="B86" s="102">
        <f>SUM(B87:B89)</f>
        <v>2262</v>
      </c>
      <c r="C86" s="102">
        <f>SUM(C87:C89)</f>
        <v>1661</v>
      </c>
      <c r="D86" s="120">
        <f>(B86-C86)/C86*100</f>
        <v>36.18302227573751</v>
      </c>
      <c r="E86" s="102">
        <f>SUM(E87:E89)</f>
        <v>25962</v>
      </c>
      <c r="F86" s="102">
        <f>SUM(F87:F89)</f>
        <v>25511</v>
      </c>
      <c r="G86" s="120">
        <f>(E86-F86)/F86*100</f>
        <v>1.7678648426169106</v>
      </c>
    </row>
    <row r="87" spans="1:7" ht="12.75" customHeight="1">
      <c r="A87" s="110" t="s">
        <v>55</v>
      </c>
      <c r="B87" s="100">
        <v>225</v>
      </c>
      <c r="C87" s="100">
        <v>366</v>
      </c>
      <c r="D87" s="118">
        <f>(B87-C87)/C87*100</f>
        <v>-38.52459016393443</v>
      </c>
      <c r="E87" s="10">
        <f>SUM(JANUARY!B87+FEBRUARY!B87+MARCH!B87+APRIL!B87+MAY!B87+JUNE!B87+JULY!B87)+B87</f>
        <v>3359</v>
      </c>
      <c r="F87" s="10">
        <f>SUM(JANUARY!C87+FEBRUARY!C87+MARCH!C87+APRIL!C87+MAY!C87+JUNE!C87+JULY!C87)+C87</f>
        <v>4121</v>
      </c>
      <c r="G87" s="118">
        <f>(E87-F87)/F87*100</f>
        <v>-18.49065760737685</v>
      </c>
    </row>
    <row r="88" spans="1:7" ht="12.75" customHeight="1">
      <c r="A88" s="110" t="s">
        <v>56</v>
      </c>
      <c r="B88" s="100">
        <v>1995</v>
      </c>
      <c r="C88" s="100">
        <v>1213</v>
      </c>
      <c r="D88" s="118">
        <f>(B88-C88)/C88*100</f>
        <v>64.46826051112943</v>
      </c>
      <c r="E88" s="10">
        <f>SUM(JANUARY!B88+FEBRUARY!B88+MARCH!B88+APRIL!B88+MAY!B88+JUNE!B88+JULY!B88)+B88</f>
        <v>21962</v>
      </c>
      <c r="F88" s="10">
        <f>SUM(JANUARY!C88+FEBRUARY!C88+MARCH!C88+APRIL!C88+MAY!C88+JUNE!C88+JULY!C88)+C88</f>
        <v>20172</v>
      </c>
      <c r="G88" s="118">
        <f>(E88-F88)/F88*100</f>
        <v>8.873686297838589</v>
      </c>
    </row>
    <row r="89" spans="1:7" ht="12.75" customHeight="1">
      <c r="A89" s="110" t="s">
        <v>40</v>
      </c>
      <c r="B89" s="100">
        <v>42</v>
      </c>
      <c r="C89" s="100">
        <v>82</v>
      </c>
      <c r="D89" s="118">
        <f>(B89-C89)/C89*100</f>
        <v>-48.78048780487805</v>
      </c>
      <c r="E89" s="10">
        <f>SUM(JANUARY!B89+FEBRUARY!B89+MARCH!B89+APRIL!B89+MAY!B89+JUNE!B89+JULY!B89)+B89</f>
        <v>641</v>
      </c>
      <c r="F89" s="10">
        <f>SUM(JANUARY!C89+FEBRUARY!C89+MARCH!C89+APRIL!C89+MAY!C89+JUNE!C89+JULY!C89)+C89</f>
        <v>1218</v>
      </c>
      <c r="G89" s="118">
        <f>(E89-F89)/F89*100</f>
        <v>-47.3727422003284</v>
      </c>
    </row>
    <row r="90" spans="1:7" ht="12.75" customHeight="1">
      <c r="A90" s="110"/>
      <c r="B90" s="100"/>
      <c r="C90" s="100"/>
      <c r="D90" s="118"/>
      <c r="E90" s="100"/>
      <c r="F90" s="100"/>
      <c r="G90" s="118"/>
    </row>
    <row r="91" spans="1:7" ht="12.75" customHeight="1">
      <c r="A91" s="113" t="s">
        <v>41</v>
      </c>
      <c r="B91" s="102">
        <v>2170</v>
      </c>
      <c r="C91" s="102">
        <v>2077</v>
      </c>
      <c r="D91" s="119">
        <f>(B91-C91)/C91*100</f>
        <v>4.477611940298507</v>
      </c>
      <c r="E91" s="142">
        <f>SUM(JANUARY!B91+FEBRUARY!B91+MARCH!B91+APRIL!B91+MAY!B91+JUNE!B91+JULY!B91)+B91</f>
        <v>26123</v>
      </c>
      <c r="F91" s="142">
        <f>SUM(JANUARY!C91+FEBRUARY!C91+MARCH!C91+APRIL!C91+MAY!C91+JUNE!C91+JULY!C91)+C91</f>
        <v>23086</v>
      </c>
      <c r="G91" s="119">
        <f>(E91-F91)/F91*100</f>
        <v>13.155158970804818</v>
      </c>
    </row>
    <row r="92" spans="1:7" ht="12.75" customHeight="1">
      <c r="A92" s="113" t="s">
        <v>42</v>
      </c>
      <c r="B92" s="102">
        <v>33</v>
      </c>
      <c r="C92" s="102">
        <v>23</v>
      </c>
      <c r="D92" s="119">
        <f>(B92-C92)/C92*100</f>
        <v>43.47826086956522</v>
      </c>
      <c r="E92" s="142">
        <f>SUM(JANUARY!B92+FEBRUARY!B92+MARCH!B92+APRIL!B92+MAY!B92+JUNE!B92+JULY!B92)+B92</f>
        <v>143</v>
      </c>
      <c r="F92" s="142">
        <f>SUM(JANUARY!C92+FEBRUARY!C92+MARCH!C92+APRIL!C92+MAY!C92+JUNE!C92+JULY!C92)+C92</f>
        <v>149</v>
      </c>
      <c r="G92" s="119">
        <f>(E92-F92)/F92*100</f>
        <v>-4.026845637583892</v>
      </c>
    </row>
    <row r="93" spans="1:7" ht="12.75" customHeight="1">
      <c r="A93" s="113" t="s">
        <v>43</v>
      </c>
      <c r="B93" s="102">
        <v>58</v>
      </c>
      <c r="C93" s="102">
        <v>55</v>
      </c>
      <c r="D93" s="119">
        <f>(B93-C93)/C93*100</f>
        <v>5.454545454545454</v>
      </c>
      <c r="E93" s="142">
        <f>SUM(JANUARY!B93+FEBRUARY!B93+MARCH!B93+APRIL!B93+MAY!B93+JUNE!B93+JULY!B93)+B93</f>
        <v>643</v>
      </c>
      <c r="F93" s="142">
        <f>SUM(JANUARY!C93+FEBRUARY!C93+MARCH!C93+APRIL!C93+MAY!C93+JUNE!C93+JULY!C93)+C93</f>
        <v>765</v>
      </c>
      <c r="G93" s="119">
        <f>(E93-F93)/F93*100</f>
        <v>-15.947712418300652</v>
      </c>
    </row>
    <row r="94" spans="1:7" ht="12.75" customHeight="1">
      <c r="A94" s="113" t="s">
        <v>44</v>
      </c>
      <c r="B94" s="102">
        <v>750</v>
      </c>
      <c r="C94" s="102">
        <v>977</v>
      </c>
      <c r="D94" s="119">
        <f>(B94-C94)/C94*100</f>
        <v>-23.23439099283521</v>
      </c>
      <c r="E94" s="142">
        <f>SUM(JANUARY!B94+FEBRUARY!B94+MARCH!B94+APRIL!B94+MAY!B94+JUNE!B94+JULY!B94)+B94</f>
        <v>10678</v>
      </c>
      <c r="F94" s="142">
        <f>SUM(JANUARY!C94+FEBRUARY!C94+MARCH!C94+APRIL!C94+MAY!C94+JUNE!C94+JULY!C94)+C94</f>
        <v>12080</v>
      </c>
      <c r="G94" s="119">
        <f>(E94-F94)/F94*100</f>
        <v>-11.605960264900663</v>
      </c>
    </row>
    <row r="95" spans="1:7" ht="9" customHeight="1">
      <c r="A95" s="110"/>
      <c r="B95" s="100"/>
      <c r="C95" s="100"/>
      <c r="D95" s="118"/>
      <c r="E95" s="100"/>
      <c r="F95" s="100"/>
      <c r="G95" s="118"/>
    </row>
    <row r="96" spans="1:7" ht="12.75" customHeight="1">
      <c r="A96" s="113" t="s">
        <v>45</v>
      </c>
      <c r="B96" s="102">
        <f>SUM(B57+B61+B65)</f>
        <v>109655</v>
      </c>
      <c r="C96" s="102">
        <f>SUM(C57+C61+C65)</f>
        <v>118287</v>
      </c>
      <c r="D96" s="119">
        <f>(B96-C96)/C96*100</f>
        <v>-7.2975052203538855</v>
      </c>
      <c r="E96" s="102">
        <f>SUM(E57+E61+E65)</f>
        <v>950298</v>
      </c>
      <c r="F96" s="102">
        <f>SUM(F57+F61+F65)</f>
        <v>1013662</v>
      </c>
      <c r="G96" s="119">
        <f>(E96-F96)/F96*100</f>
        <v>-6.2509988536612795</v>
      </c>
    </row>
    <row r="97" spans="1:7" ht="12.75" customHeight="1">
      <c r="A97" s="165" t="s">
        <v>98</v>
      </c>
      <c r="B97" s="165"/>
      <c r="C97" s="165"/>
      <c r="D97" s="165"/>
      <c r="E97" s="165"/>
      <c r="F97" s="165"/>
      <c r="G97" s="165"/>
    </row>
    <row r="98" spans="1:7" ht="12.75" customHeight="1">
      <c r="A98" s="179"/>
      <c r="B98" s="179"/>
      <c r="C98" s="179"/>
      <c r="D98" s="179"/>
      <c r="E98" s="179"/>
      <c r="F98" s="179"/>
      <c r="G98" s="179"/>
    </row>
  </sheetData>
  <sheetProtection/>
  <mergeCells count="6">
    <mergeCell ref="A7:F7"/>
    <mergeCell ref="A33:G33"/>
    <mergeCell ref="A39:G39"/>
    <mergeCell ref="A98:G98"/>
    <mergeCell ref="A97:G97"/>
    <mergeCell ref="E54:F5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7"/>
  <sheetViews>
    <sheetView showGridLines="0" zoomScalePageLayoutView="0" workbookViewId="0" topLeftCell="A1">
      <selection activeCell="E16" sqref="E16"/>
    </sheetView>
  </sheetViews>
  <sheetFormatPr defaultColWidth="9.00390625" defaultRowHeight="12.75"/>
  <cols>
    <col min="1" max="1" width="18.25390625" style="126" customWidth="1"/>
    <col min="2" max="2" width="11.625" style="126" customWidth="1"/>
    <col min="3" max="3" width="10.625" style="126" customWidth="1"/>
    <col min="4" max="4" width="7.625" style="126" customWidth="1"/>
    <col min="5" max="6" width="11.625" style="126" customWidth="1"/>
    <col min="7" max="7" width="7.625" style="126" customWidth="1"/>
    <col min="8" max="16384" width="9.00390625" style="126" customWidth="1"/>
  </cols>
  <sheetData>
    <row r="1" spans="1:8" ht="20.25" customHeight="1">
      <c r="A1" s="123" t="s">
        <v>46</v>
      </c>
      <c r="B1" s="123"/>
      <c r="C1" s="123"/>
      <c r="D1" s="123"/>
      <c r="E1" s="123"/>
      <c r="F1" s="123"/>
      <c r="G1" s="124"/>
      <c r="H1" s="125"/>
    </row>
    <row r="2" spans="1:8" ht="8.25" customHeight="1">
      <c r="A2" s="123"/>
      <c r="B2" s="123"/>
      <c r="C2" s="123"/>
      <c r="D2" s="123"/>
      <c r="E2" s="123"/>
      <c r="F2" s="123"/>
      <c r="G2" s="124"/>
      <c r="H2" s="125"/>
    </row>
    <row r="3" spans="1:8" ht="18" customHeight="1">
      <c r="A3" s="149" t="s">
        <v>140</v>
      </c>
      <c r="B3" s="123"/>
      <c r="C3" s="123"/>
      <c r="D3" s="123"/>
      <c r="E3" s="123"/>
      <c r="F3" s="123"/>
      <c r="G3" s="124"/>
      <c r="H3" s="125"/>
    </row>
    <row r="4" spans="1:7" s="107" customFormat="1" ht="15.75" customHeight="1">
      <c r="A4" s="128"/>
      <c r="B4" s="123"/>
      <c r="C4" s="123"/>
      <c r="D4" s="123"/>
      <c r="E4" s="123"/>
      <c r="F4" s="123"/>
      <c r="G4" s="124"/>
    </row>
    <row r="5" spans="1:8" ht="20.25" customHeight="1">
      <c r="A5" s="123" t="s">
        <v>1</v>
      </c>
      <c r="B5" s="123"/>
      <c r="C5" s="123"/>
      <c r="D5" s="123"/>
      <c r="E5" s="123"/>
      <c r="F5" s="123"/>
      <c r="G5" s="124"/>
      <c r="H5" s="125"/>
    </row>
    <row r="6" spans="1:8" ht="12.75" customHeight="1">
      <c r="A6" s="123"/>
      <c r="B6" s="123"/>
      <c r="C6" s="123"/>
      <c r="D6" s="123"/>
      <c r="E6" s="123"/>
      <c r="F6" s="123"/>
      <c r="G6" s="124"/>
      <c r="H6" s="125"/>
    </row>
    <row r="7" spans="1:8" ht="12.75" customHeight="1">
      <c r="A7" s="129"/>
      <c r="B7" s="129"/>
      <c r="C7" s="129"/>
      <c r="D7" s="129"/>
      <c r="E7" s="180" t="s">
        <v>59</v>
      </c>
      <c r="F7" s="180"/>
      <c r="G7" s="129"/>
      <c r="H7" s="125"/>
    </row>
    <row r="8" spans="1:8" ht="6.75" customHeight="1">
      <c r="A8" s="129"/>
      <c r="B8" s="129"/>
      <c r="C8" s="129"/>
      <c r="D8" s="129"/>
      <c r="E8" s="130"/>
      <c r="F8" s="130"/>
      <c r="G8" s="129"/>
      <c r="H8" s="125"/>
    </row>
    <row r="9" spans="1:8" ht="15" customHeight="1">
      <c r="A9" s="131" t="s">
        <v>4</v>
      </c>
      <c r="B9" s="151" t="s">
        <v>141</v>
      </c>
      <c r="C9" s="151" t="s">
        <v>90</v>
      </c>
      <c r="D9" s="132" t="s">
        <v>5</v>
      </c>
      <c r="E9" s="45" t="s">
        <v>142</v>
      </c>
      <c r="F9" s="45" t="s">
        <v>91</v>
      </c>
      <c r="G9" s="134" t="s">
        <v>5</v>
      </c>
      <c r="H9" s="125"/>
    </row>
    <row r="10" spans="1:8" ht="12.75" customHeight="1">
      <c r="A10" s="135" t="s">
        <v>6</v>
      </c>
      <c r="B10" s="100">
        <v>44592</v>
      </c>
      <c r="C10" s="100">
        <v>49179</v>
      </c>
      <c r="D10" s="136">
        <f>(B10-C10)/C10*100</f>
        <v>-9.327151833099494</v>
      </c>
      <c r="E10" s="10">
        <f>SUM(JANUARY!B11+FEBRUARY!B11+MARCH!B10+APRIL!B11+MAY!B11+JUNE!B11+JULY!B11+AUGUST!B11)+B10</f>
        <v>772302</v>
      </c>
      <c r="F10" s="10">
        <f>SUM(JANUARY!C11+FEBRUARY!C11+MARCH!C10+APRIL!C11+MAY!C11+JUNE!C11+JULY!C11+AUGUST!C11)+C10</f>
        <v>829690</v>
      </c>
      <c r="G10" s="136">
        <f>(E10-F10)/F10*100</f>
        <v>-6.916800250696042</v>
      </c>
      <c r="H10" s="125"/>
    </row>
    <row r="11" spans="1:8" ht="12.75" customHeight="1">
      <c r="A11" s="135" t="s">
        <v>7</v>
      </c>
      <c r="B11" s="100">
        <v>142163</v>
      </c>
      <c r="C11" s="100">
        <v>137059</v>
      </c>
      <c r="D11" s="136">
        <f>(B11-C11)/C11*100</f>
        <v>3.723943703076777</v>
      </c>
      <c r="E11" s="10">
        <f>SUM(JANUARY!B12+FEBRUARY!B12+MARCH!B11+APRIL!B12+MAY!B12+JUNE!B12+JULY!B12+AUGUST!B12)+B11</f>
        <v>1816997</v>
      </c>
      <c r="F11" s="10">
        <f>SUM(JANUARY!C12+FEBRUARY!C12+MARCH!C11+APRIL!C12+MAY!C12+JUNE!C12+JULY!C12+AUGUST!C12)+C11</f>
        <v>1573227</v>
      </c>
      <c r="G11" s="136">
        <f>(E11-F11)/F11*100</f>
        <v>15.494903151293487</v>
      </c>
      <c r="H11" s="125"/>
    </row>
    <row r="12" spans="1:8" ht="12.75" customHeight="1">
      <c r="A12" s="133" t="s">
        <v>8</v>
      </c>
      <c r="B12" s="102">
        <f>SUM(B10:B11)</f>
        <v>186755</v>
      </c>
      <c r="C12" s="102">
        <f>SUM(C10:C11)</f>
        <v>186238</v>
      </c>
      <c r="D12" s="137">
        <f>(B12-C12)/C12*100</f>
        <v>0.27760177836961303</v>
      </c>
      <c r="E12" s="102">
        <f>SUM(E10:E11)</f>
        <v>2589299</v>
      </c>
      <c r="F12" s="102">
        <f>SUM(F10:F11)</f>
        <v>2402917</v>
      </c>
      <c r="G12" s="137">
        <f>(E12-F12)/F12*100</f>
        <v>7.756489300296265</v>
      </c>
      <c r="H12" s="125"/>
    </row>
    <row r="13" spans="1:8" ht="12.75" customHeight="1">
      <c r="A13" s="129"/>
      <c r="B13" s="100"/>
      <c r="C13" s="100"/>
      <c r="D13" s="129"/>
      <c r="E13" s="100"/>
      <c r="F13" s="100"/>
      <c r="G13" s="129"/>
      <c r="H13" s="125"/>
    </row>
    <row r="14" spans="1:8" ht="12.75" customHeight="1">
      <c r="A14" s="129"/>
      <c r="B14" s="100"/>
      <c r="C14" s="100"/>
      <c r="D14" s="129"/>
      <c r="E14" s="100"/>
      <c r="F14" s="100"/>
      <c r="G14" s="129"/>
      <c r="H14" s="125"/>
    </row>
    <row r="15" spans="1:8" ht="15" customHeight="1">
      <c r="A15" s="131" t="s">
        <v>9</v>
      </c>
      <c r="B15" s="100"/>
      <c r="C15" s="100"/>
      <c r="D15" s="129"/>
      <c r="E15" s="100"/>
      <c r="F15" s="100"/>
      <c r="G15" s="129"/>
      <c r="H15" s="125"/>
    </row>
    <row r="16" spans="1:8" ht="12.75" customHeight="1">
      <c r="A16" s="135" t="s">
        <v>6</v>
      </c>
      <c r="B16" s="100">
        <v>3348</v>
      </c>
      <c r="C16" s="100">
        <v>4126</v>
      </c>
      <c r="D16" s="136">
        <f>(B16-C16)/C16*100</f>
        <v>-18.85603490063015</v>
      </c>
      <c r="E16" s="10">
        <f>SUM(JANUARY!B17+FEBRUARY!B17+MARCH!B16+APRIL!B17+MAY!B17+JUNE!B17+JULY!B17+AUGUST!B17)+B16</f>
        <v>69225</v>
      </c>
      <c r="F16" s="10">
        <f>SUM(JANUARY!C17+FEBRUARY!C17+MARCH!C16+APRIL!C17+MAY!C17+JUNE!C17+JULY!C17+AUGUST!C17)+C16</f>
        <v>83530</v>
      </c>
      <c r="G16" s="136">
        <f>(E16-F16)/F16*100</f>
        <v>-17.125583622650545</v>
      </c>
      <c r="H16" s="125"/>
    </row>
    <row r="17" spans="1:8" ht="12.75" customHeight="1">
      <c r="A17" s="135" t="s">
        <v>7</v>
      </c>
      <c r="B17" s="100">
        <v>51771</v>
      </c>
      <c r="C17" s="100">
        <v>47516</v>
      </c>
      <c r="D17" s="136">
        <f>(B17-C17)/C17*100</f>
        <v>8.954878356764038</v>
      </c>
      <c r="E17" s="10">
        <f>SUM(JANUARY!B18+FEBRUARY!B18+MARCH!B17+APRIL!B18+MAY!B18+JUNE!B18+JULY!B18+AUGUST!B18)+B17</f>
        <v>556381</v>
      </c>
      <c r="F17" s="10">
        <f>SUM(JANUARY!C18+FEBRUARY!C18+MARCH!C17+APRIL!C18+MAY!C18+JUNE!C18+JULY!C18+AUGUST!C18)+C17</f>
        <v>560170</v>
      </c>
      <c r="G17" s="136">
        <f>(E17-F17)/F17*100</f>
        <v>-0.6764018065944266</v>
      </c>
      <c r="H17" s="125"/>
    </row>
    <row r="18" spans="1:8" ht="12.75" customHeight="1">
      <c r="A18" s="133" t="s">
        <v>8</v>
      </c>
      <c r="B18" s="102">
        <f>SUM(B16:B17)</f>
        <v>55119</v>
      </c>
      <c r="C18" s="102">
        <f>SUM(C16:C17)</f>
        <v>51642</v>
      </c>
      <c r="D18" s="137">
        <f>(B18-C18)/C18*100</f>
        <v>6.73289183222958</v>
      </c>
      <c r="E18" s="102">
        <f>SUM(E16:E17)</f>
        <v>625606</v>
      </c>
      <c r="F18" s="102">
        <f>SUM(F16:F17)</f>
        <v>643700</v>
      </c>
      <c r="G18" s="137">
        <f>(E18-F18)/F18*100</f>
        <v>-2.8109367717881</v>
      </c>
      <c r="H18" s="125"/>
    </row>
    <row r="19" spans="1:8" ht="12.75" customHeight="1">
      <c r="A19" s="129"/>
      <c r="B19" s="100"/>
      <c r="C19" s="100"/>
      <c r="D19" s="129"/>
      <c r="E19" s="100"/>
      <c r="F19" s="100"/>
      <c r="G19" s="129"/>
      <c r="H19" s="125"/>
    </row>
    <row r="20" spans="1:8" ht="12.75" customHeight="1">
      <c r="A20" s="129"/>
      <c r="B20" s="100"/>
      <c r="C20" s="100"/>
      <c r="D20" s="129"/>
      <c r="E20" s="100"/>
      <c r="F20" s="100"/>
      <c r="G20" s="129"/>
      <c r="H20" s="125"/>
    </row>
    <row r="21" spans="1:8" ht="14.25" customHeight="1">
      <c r="A21" s="131" t="s">
        <v>10</v>
      </c>
      <c r="B21" s="100"/>
      <c r="C21" s="100"/>
      <c r="D21" s="129"/>
      <c r="E21" s="100"/>
      <c r="F21" s="100"/>
      <c r="G21" s="129"/>
      <c r="H21" s="125"/>
    </row>
    <row r="22" spans="1:8" ht="12.75" customHeight="1">
      <c r="A22" s="135" t="s">
        <v>6</v>
      </c>
      <c r="B22" s="100">
        <v>5224</v>
      </c>
      <c r="C22" s="100">
        <v>5996</v>
      </c>
      <c r="D22" s="136">
        <f>(B22-C22)/C22*100</f>
        <v>-12.875250166777851</v>
      </c>
      <c r="E22" s="10">
        <f>SUM(JANUARY!B23+FEBRUARY!B23+MARCH!B22+APRIL!B23+MAY!B23+JUNE!B23+JULY!B23+AUGUST!B23)+B22</f>
        <v>161935</v>
      </c>
      <c r="F22" s="10">
        <f>SUM(JANUARY!C23+FEBRUARY!C23+MARCH!C22+APRIL!C23+MAY!C23+JUNE!C23+JULY!C23+AUGUST!C23)+C22</f>
        <v>159743</v>
      </c>
      <c r="G22" s="136">
        <f>(E22-F22)/F22*100</f>
        <v>1.372204102840187</v>
      </c>
      <c r="H22" s="125"/>
    </row>
    <row r="23" spans="1:8" ht="12.75" customHeight="1">
      <c r="A23" s="135" t="s">
        <v>7</v>
      </c>
      <c r="B23" s="100">
        <v>103321</v>
      </c>
      <c r="C23" s="100">
        <v>97164</v>
      </c>
      <c r="D23" s="136">
        <f>(B23-C23)/C23*100</f>
        <v>6.336709069202586</v>
      </c>
      <c r="E23" s="10">
        <f>SUM(JANUARY!B24+FEBRUARY!B24+MARCH!B23+APRIL!B24+MAY!B24+JUNE!B24+JULY!B24+AUGUST!B24)+B23</f>
        <v>1172963</v>
      </c>
      <c r="F23" s="10">
        <f>SUM(JANUARY!C24+FEBRUARY!C24+MARCH!C23+APRIL!C24+MAY!C24+JUNE!C24+JULY!C24+AUGUST!C24)+C23</f>
        <v>1241205</v>
      </c>
      <c r="G23" s="136">
        <f>(E23-F23)/F23*100</f>
        <v>-5.498044239267486</v>
      </c>
      <c r="H23" s="125"/>
    </row>
    <row r="24" spans="1:8" ht="12.75" customHeight="1">
      <c r="A24" s="133" t="s">
        <v>8</v>
      </c>
      <c r="B24" s="102">
        <f>SUM(B22:B23)</f>
        <v>108545</v>
      </c>
      <c r="C24" s="102">
        <f>SUM(C22:C23)</f>
        <v>103160</v>
      </c>
      <c r="D24" s="137">
        <f>(B24-C24)/C24*100</f>
        <v>5.22004652966266</v>
      </c>
      <c r="E24" s="102">
        <f>SUM(E22:E23)</f>
        <v>1334898</v>
      </c>
      <c r="F24" s="102">
        <f>SUM(F22:F23)</f>
        <v>1400948</v>
      </c>
      <c r="G24" s="137">
        <f>(E24-F24)/F24*100</f>
        <v>-4.714664641371414</v>
      </c>
      <c r="H24" s="125"/>
    </row>
    <row r="25" spans="1:8" ht="12.75" customHeight="1">
      <c r="A25" s="129"/>
      <c r="B25" s="100"/>
      <c r="C25" s="100"/>
      <c r="D25" s="129"/>
      <c r="E25" s="100"/>
      <c r="F25" s="100"/>
      <c r="G25" s="129"/>
      <c r="H25" s="125"/>
    </row>
    <row r="26" spans="1:8" ht="12.75" customHeight="1">
      <c r="A26" s="129"/>
      <c r="B26" s="100"/>
      <c r="C26" s="100"/>
      <c r="D26" s="129"/>
      <c r="E26" s="100"/>
      <c r="F26" s="100"/>
      <c r="G26" s="129"/>
      <c r="H26" s="125"/>
    </row>
    <row r="27" spans="1:8" ht="15" customHeight="1">
      <c r="A27" s="131" t="s">
        <v>49</v>
      </c>
      <c r="B27" s="100"/>
      <c r="C27" s="100"/>
      <c r="D27" s="129"/>
      <c r="E27" s="100"/>
      <c r="F27" s="100"/>
      <c r="G27" s="129"/>
      <c r="H27" s="125"/>
    </row>
    <row r="28" spans="1:8" ht="12.75" customHeight="1">
      <c r="A28" s="135" t="s">
        <v>6</v>
      </c>
      <c r="B28" s="100">
        <f aca="true" t="shared" si="0" ref="B28:C30">(B10+B16+B22)</f>
        <v>53164</v>
      </c>
      <c r="C28" s="100">
        <f t="shared" si="0"/>
        <v>59301</v>
      </c>
      <c r="D28" s="136">
        <f>(B28-C28)/C28*100</f>
        <v>-10.34889799497479</v>
      </c>
      <c r="E28" s="100">
        <f aca="true" t="shared" si="1" ref="E28:F30">(E10+E16+E22)</f>
        <v>1003462</v>
      </c>
      <c r="F28" s="100">
        <f t="shared" si="1"/>
        <v>1072963</v>
      </c>
      <c r="G28" s="136">
        <f>(E28-F28)/F28*100</f>
        <v>-6.477483380135196</v>
      </c>
      <c r="H28" s="125"/>
    </row>
    <row r="29" spans="1:8" ht="12.75" customHeight="1">
      <c r="A29" s="135" t="s">
        <v>7</v>
      </c>
      <c r="B29" s="100">
        <f t="shared" si="0"/>
        <v>297255</v>
      </c>
      <c r="C29" s="100">
        <f t="shared" si="0"/>
        <v>281739</v>
      </c>
      <c r="D29" s="136">
        <f>(B29-C29)/C29*100</f>
        <v>5.507224771863321</v>
      </c>
      <c r="E29" s="100">
        <f t="shared" si="1"/>
        <v>3546341</v>
      </c>
      <c r="F29" s="100">
        <f t="shared" si="1"/>
        <v>3374602</v>
      </c>
      <c r="G29" s="136">
        <f>(E29-F29)/F29*100</f>
        <v>5.0891631072345715</v>
      </c>
      <c r="H29" s="125"/>
    </row>
    <row r="30" spans="1:8" ht="12.75" customHeight="1">
      <c r="A30" s="133" t="s">
        <v>8</v>
      </c>
      <c r="B30" s="102">
        <f t="shared" si="0"/>
        <v>350419</v>
      </c>
      <c r="C30" s="102">
        <f t="shared" si="0"/>
        <v>341040</v>
      </c>
      <c r="D30" s="137">
        <f>(B30-C30)/C30*100</f>
        <v>2.750117288294628</v>
      </c>
      <c r="E30" s="102">
        <f t="shared" si="1"/>
        <v>4549803</v>
      </c>
      <c r="F30" s="102">
        <f t="shared" si="1"/>
        <v>4447565</v>
      </c>
      <c r="G30" s="137">
        <f>(E30-F30)/F30*100</f>
        <v>2.298740996477848</v>
      </c>
      <c r="H30" s="125"/>
    </row>
    <row r="31" spans="1:8" ht="9.75" customHeight="1">
      <c r="A31" s="133"/>
      <c r="B31" s="102"/>
      <c r="C31" s="102"/>
      <c r="D31" s="137"/>
      <c r="E31" s="102"/>
      <c r="F31" s="102"/>
      <c r="G31" s="137"/>
      <c r="H31" s="125"/>
    </row>
    <row r="32" spans="1:8" ht="9.75" customHeight="1">
      <c r="A32" s="129"/>
      <c r="B32" s="129"/>
      <c r="C32" s="129"/>
      <c r="D32" s="129"/>
      <c r="E32" s="129"/>
      <c r="F32" s="129"/>
      <c r="G32" s="129"/>
      <c r="H32" s="125"/>
    </row>
    <row r="33" spans="1:8" ht="12.75" customHeight="1">
      <c r="A33" s="145" t="s">
        <v>65</v>
      </c>
      <c r="B33" s="129"/>
      <c r="C33" s="129"/>
      <c r="D33" s="129"/>
      <c r="E33" s="129"/>
      <c r="F33" s="129"/>
      <c r="G33" s="129"/>
      <c r="H33" s="125"/>
    </row>
    <row r="34" spans="1:8" ht="12.75" customHeight="1">
      <c r="A34" s="145" t="s">
        <v>62</v>
      </c>
      <c r="B34" s="129"/>
      <c r="C34" s="129"/>
      <c r="D34" s="129"/>
      <c r="E34" s="129"/>
      <c r="F34" s="129"/>
      <c r="G34" s="129"/>
      <c r="H34" s="125"/>
    </row>
    <row r="35" spans="1:8" ht="12.75" customHeight="1">
      <c r="A35" s="145" t="s">
        <v>63</v>
      </c>
      <c r="B35" s="129"/>
      <c r="C35" s="129"/>
      <c r="D35" s="129"/>
      <c r="E35" s="129"/>
      <c r="F35" s="129"/>
      <c r="G35" s="129"/>
      <c r="H35" s="125"/>
    </row>
    <row r="36" spans="1:8" ht="12.75" customHeight="1">
      <c r="A36" s="145" t="s">
        <v>64</v>
      </c>
      <c r="B36" s="129"/>
      <c r="C36" s="129"/>
      <c r="D36" s="129"/>
      <c r="E36" s="129"/>
      <c r="F36" s="129"/>
      <c r="G36" s="129"/>
      <c r="H36" s="125"/>
    </row>
    <row r="37" spans="1:8" ht="12" customHeight="1">
      <c r="A37" s="129"/>
      <c r="B37" s="129"/>
      <c r="C37" s="129"/>
      <c r="D37" s="129"/>
      <c r="E37" s="129"/>
      <c r="F37" s="129"/>
      <c r="G37" s="129"/>
      <c r="H37" s="125"/>
    </row>
    <row r="38" spans="1:8" ht="12" customHeight="1">
      <c r="A38" s="181"/>
      <c r="B38" s="181"/>
      <c r="C38" s="181"/>
      <c r="D38" s="181"/>
      <c r="E38" s="181"/>
      <c r="F38" s="181"/>
      <c r="G38" s="181"/>
      <c r="H38" s="125"/>
    </row>
    <row r="39" spans="1:8" ht="12" customHeight="1">
      <c r="A39" s="140"/>
      <c r="B39" s="140"/>
      <c r="C39" s="140"/>
      <c r="D39" s="140"/>
      <c r="E39" s="140"/>
      <c r="F39" s="140"/>
      <c r="G39" s="140"/>
      <c r="H39" s="125"/>
    </row>
    <row r="40" spans="1:8" ht="12" customHeight="1">
      <c r="A40" s="140"/>
      <c r="B40" s="140"/>
      <c r="C40" s="140"/>
      <c r="D40" s="140"/>
      <c r="E40" s="140"/>
      <c r="F40" s="140"/>
      <c r="G40" s="140"/>
      <c r="H40" s="125"/>
    </row>
    <row r="41" spans="1:8" ht="12" customHeight="1">
      <c r="A41" s="140"/>
      <c r="B41" s="140"/>
      <c r="C41" s="140"/>
      <c r="D41" s="140"/>
      <c r="E41" s="140"/>
      <c r="F41" s="140"/>
      <c r="G41" s="140"/>
      <c r="H41" s="125"/>
    </row>
    <row r="42" spans="1:8" ht="12" customHeight="1">
      <c r="A42" s="140"/>
      <c r="B42" s="140"/>
      <c r="C42" s="140"/>
      <c r="D42" s="140"/>
      <c r="E42" s="140"/>
      <c r="F42" s="140"/>
      <c r="G42" s="140"/>
      <c r="H42" s="125"/>
    </row>
    <row r="43" spans="1:8" ht="12" customHeight="1">
      <c r="A43" s="140"/>
      <c r="B43" s="140"/>
      <c r="C43" s="140"/>
      <c r="D43" s="140"/>
      <c r="E43" s="140"/>
      <c r="F43" s="140"/>
      <c r="G43" s="140"/>
      <c r="H43" s="125"/>
    </row>
    <row r="44" spans="1:8" ht="12" customHeight="1">
      <c r="A44" s="140"/>
      <c r="B44" s="140"/>
      <c r="C44" s="140"/>
      <c r="D44" s="140"/>
      <c r="E44" s="140"/>
      <c r="F44" s="140"/>
      <c r="G44" s="140"/>
      <c r="H44" s="125"/>
    </row>
    <row r="45" spans="1:8" ht="12" customHeight="1">
      <c r="A45" s="140"/>
      <c r="B45" s="140"/>
      <c r="C45" s="140"/>
      <c r="D45" s="140"/>
      <c r="E45" s="140"/>
      <c r="F45" s="140"/>
      <c r="G45" s="140"/>
      <c r="H45" s="125"/>
    </row>
    <row r="46" spans="1:8" ht="12" customHeight="1">
      <c r="A46" s="140"/>
      <c r="B46" s="140"/>
      <c r="C46" s="140"/>
      <c r="D46" s="140"/>
      <c r="E46" s="140"/>
      <c r="F46" s="140"/>
      <c r="G46" s="140"/>
      <c r="H46" s="125"/>
    </row>
    <row r="47" spans="1:8" ht="12" customHeight="1">
      <c r="A47" s="140"/>
      <c r="B47" s="140"/>
      <c r="C47" s="140"/>
      <c r="D47" s="140"/>
      <c r="E47" s="140"/>
      <c r="F47" s="140"/>
      <c r="G47" s="140"/>
      <c r="H47" s="125"/>
    </row>
    <row r="48" spans="1:8" ht="12" customHeight="1">
      <c r="A48" s="140"/>
      <c r="B48" s="140"/>
      <c r="C48" s="140"/>
      <c r="D48" s="140"/>
      <c r="E48" s="140"/>
      <c r="F48" s="140"/>
      <c r="G48" s="140"/>
      <c r="H48" s="125"/>
    </row>
    <row r="49" spans="1:7" ht="18.75" customHeight="1">
      <c r="A49" s="123" t="s">
        <v>13</v>
      </c>
      <c r="B49" s="123"/>
      <c r="C49" s="123"/>
      <c r="D49" s="123"/>
      <c r="E49" s="123"/>
      <c r="F49" s="123"/>
      <c r="G49" s="123"/>
    </row>
    <row r="50" spans="1:7" ht="15.75">
      <c r="A50" s="123" t="s">
        <v>14</v>
      </c>
      <c r="B50" s="123"/>
      <c r="C50" s="123"/>
      <c r="D50" s="123"/>
      <c r="E50" s="123"/>
      <c r="F50" s="123"/>
      <c r="G50" s="123"/>
    </row>
    <row r="51" spans="1:7" ht="18.75" customHeight="1">
      <c r="A51" s="149" t="s">
        <v>143</v>
      </c>
      <c r="B51" s="123"/>
      <c r="C51" s="123"/>
      <c r="D51" s="123"/>
      <c r="E51" s="123"/>
      <c r="F51" s="123"/>
      <c r="G51" s="123"/>
    </row>
    <row r="52" spans="1:7" ht="8.25" customHeight="1">
      <c r="A52" s="127"/>
      <c r="B52" s="123"/>
      <c r="C52" s="123"/>
      <c r="D52" s="123"/>
      <c r="E52" s="123"/>
      <c r="F52" s="123"/>
      <c r="G52" s="123"/>
    </row>
    <row r="53" spans="1:7" ht="12.75" customHeight="1">
      <c r="A53" s="22"/>
      <c r="B53" s="22"/>
      <c r="C53" s="17"/>
      <c r="D53" s="17"/>
      <c r="E53" s="160" t="s">
        <v>15</v>
      </c>
      <c r="F53" s="160"/>
      <c r="G53" s="107"/>
    </row>
    <row r="54" spans="1:7" ht="12.75" customHeight="1">
      <c r="A54" s="131" t="s">
        <v>16</v>
      </c>
      <c r="B54" s="151" t="s">
        <v>141</v>
      </c>
      <c r="C54" s="151" t="s">
        <v>90</v>
      </c>
      <c r="D54" s="132" t="s">
        <v>5</v>
      </c>
      <c r="E54" s="45" t="s">
        <v>142</v>
      </c>
      <c r="F54" s="45" t="s">
        <v>91</v>
      </c>
      <c r="G54" s="132" t="s">
        <v>5</v>
      </c>
    </row>
    <row r="55" spans="1:7" ht="12.75" customHeight="1">
      <c r="A55" s="129"/>
      <c r="B55" s="129"/>
      <c r="C55" s="129"/>
      <c r="D55" s="129"/>
      <c r="E55" s="129"/>
      <c r="F55" s="129"/>
      <c r="G55" s="129"/>
    </row>
    <row r="56" spans="1:7" ht="12.75" customHeight="1">
      <c r="A56" s="131" t="s">
        <v>4</v>
      </c>
      <c r="B56" s="36">
        <f>(B57+B58)</f>
        <v>44592</v>
      </c>
      <c r="C56" s="36">
        <f>(C57+C58)</f>
        <v>49179</v>
      </c>
      <c r="D56" s="137">
        <f>(B56-C56)/C56*100</f>
        <v>-9.327151833099494</v>
      </c>
      <c r="E56" s="36">
        <f>(E57+E58)</f>
        <v>772302</v>
      </c>
      <c r="F56" s="36">
        <f>(F57+F58)</f>
        <v>829690</v>
      </c>
      <c r="G56" s="137">
        <f>(E56-F56)/F56*100</f>
        <v>-6.916800250696042</v>
      </c>
    </row>
    <row r="57" spans="1:7" ht="12.75" customHeight="1">
      <c r="A57" s="129" t="s">
        <v>18</v>
      </c>
      <c r="B57" s="100">
        <v>44592</v>
      </c>
      <c r="C57" s="100">
        <v>49179</v>
      </c>
      <c r="D57" s="136">
        <f>(B57-C57)/C57*100</f>
        <v>-9.327151833099494</v>
      </c>
      <c r="E57" s="10">
        <f>SUM(JANUARY!B58+FEBRUARY!B58+MARCH!B58+APRIL!B58+MAY!B58+JUNE!B58+JULY!B58+AUGUST!B58)+B57</f>
        <v>772302</v>
      </c>
      <c r="F57" s="10">
        <f>SUM(JANUARY!C58+FEBRUARY!C58+MARCH!C58+APRIL!C58+MAY!C58+JUNE!C58+JULY!C58+AUGUST!C58)+C57</f>
        <v>829690</v>
      </c>
      <c r="G57" s="136">
        <f>(E57-F57)/F57*100</f>
        <v>-6.916800250696042</v>
      </c>
    </row>
    <row r="58" spans="1:7" ht="12.75" customHeight="1">
      <c r="A58" s="129" t="s">
        <v>19</v>
      </c>
      <c r="B58" s="100">
        <v>0</v>
      </c>
      <c r="C58" s="100">
        <v>0</v>
      </c>
      <c r="D58" s="136">
        <v>0</v>
      </c>
      <c r="E58" s="10">
        <f>SUM(JANUARY!B59+FEBRUARY!B59+MARCH!B59+APRIL!B59+MAY!B59+JUNE!B59+JULY!B59+AUGUST!B59)+B58</f>
        <v>0</v>
      </c>
      <c r="F58" s="10">
        <f>SUM(JANUARY!C59+FEBRUARY!C59+MARCH!C59+APRIL!C59+MAY!C59+JUNE!C59+JULY!C59+AUGUST!C59)+C58</f>
        <v>0</v>
      </c>
      <c r="G58" s="136">
        <v>0</v>
      </c>
    </row>
    <row r="59" spans="1:7" ht="12.75" customHeight="1">
      <c r="A59" s="129"/>
      <c r="B59" s="100"/>
      <c r="C59" s="100"/>
      <c r="D59" s="129"/>
      <c r="E59" s="100"/>
      <c r="F59" s="100"/>
      <c r="G59" s="129"/>
    </row>
    <row r="60" spans="1:7" ht="12.75" customHeight="1">
      <c r="A60" s="131" t="s">
        <v>9</v>
      </c>
      <c r="B60" s="36">
        <f>(B61+B62)</f>
        <v>3348</v>
      </c>
      <c r="C60" s="36">
        <f>(C61+C62)</f>
        <v>4126</v>
      </c>
      <c r="D60" s="137">
        <f>(B60-C60)/C60*100</f>
        <v>-18.85603490063015</v>
      </c>
      <c r="E60" s="36">
        <f>(E61+E62)</f>
        <v>69225</v>
      </c>
      <c r="F60" s="36">
        <f>(F61+F62)</f>
        <v>83530</v>
      </c>
      <c r="G60" s="137">
        <f>(E60-F60)/F60*100</f>
        <v>-17.125583622650545</v>
      </c>
    </row>
    <row r="61" spans="1:7" ht="12.75" customHeight="1">
      <c r="A61" s="129" t="s">
        <v>20</v>
      </c>
      <c r="B61" s="100">
        <v>3348</v>
      </c>
      <c r="C61" s="100">
        <v>4126</v>
      </c>
      <c r="D61" s="136">
        <f>(B61-C61)/C61*100</f>
        <v>-18.85603490063015</v>
      </c>
      <c r="E61" s="10">
        <f>SUM(JANUARY!B62+FEBRUARY!B62+MARCH!B62+APRIL!B62+MAY!B62+JUNE!B62+JULY!B62+AUGUST!B62)+B61</f>
        <v>69225</v>
      </c>
      <c r="F61" s="10">
        <f>SUM(JANUARY!C62+FEBRUARY!C62+MARCH!C62+APRIL!C62+MAY!C62+JUNE!C62+JULY!C62+AUGUST!C62)+C61</f>
        <v>83530</v>
      </c>
      <c r="G61" s="136">
        <f>(E61-F61)/F61*100</f>
        <v>-17.125583622650545</v>
      </c>
    </row>
    <row r="62" spans="1:7" ht="12.75" customHeight="1">
      <c r="A62" s="129" t="s">
        <v>21</v>
      </c>
      <c r="B62" s="100">
        <v>0</v>
      </c>
      <c r="C62" s="100">
        <v>0</v>
      </c>
      <c r="D62" s="136">
        <v>0</v>
      </c>
      <c r="E62" s="10">
        <f>SUM(JANUARY!B63+FEBRUARY!B63+MARCH!B63+APRIL!B63+MAY!B63+JUNE!B63+JULY!B63+AUGUST!B63)+B62</f>
        <v>0</v>
      </c>
      <c r="F62" s="10">
        <f>SUM(JANUARY!C63+FEBRUARY!C63+MARCH!C63+APRIL!C63+MAY!C63+JUNE!C63+JULY!C63+AUGUST!C63)+C62</f>
        <v>0</v>
      </c>
      <c r="G62" s="136">
        <v>0</v>
      </c>
    </row>
    <row r="63" spans="1:7" ht="12.75" customHeight="1">
      <c r="A63" s="129"/>
      <c r="B63" s="129"/>
      <c r="C63" s="129"/>
      <c r="D63" s="129"/>
      <c r="E63" s="100"/>
      <c r="F63" s="100"/>
      <c r="G63" s="129"/>
    </row>
    <row r="64" spans="1:7" ht="12.75" customHeight="1">
      <c r="A64" s="131" t="s">
        <v>10</v>
      </c>
      <c r="B64" s="102">
        <f>SUM(B66+B72+B77+B81+B82+B83+B85+B90+B91+B92+B93)</f>
        <v>5224</v>
      </c>
      <c r="C64" s="102">
        <f>SUM(C66+C72+C77+C81+C82+C83+C85+C90+C91+C92+C93)</f>
        <v>5996</v>
      </c>
      <c r="D64" s="137">
        <f>(B64-C64)/C64*100</f>
        <v>-12.875250166777851</v>
      </c>
      <c r="E64" s="102">
        <f>SUM(E66+E72+E77+E81+E82+E83+E85+E90+E91+E92+E93)</f>
        <v>161935</v>
      </c>
      <c r="F64" s="102">
        <f>SUM(F66+F72+F77+F81+F82+F83+F85+F90+F91+F92+F93)</f>
        <v>159743</v>
      </c>
      <c r="G64" s="137">
        <f>(E64-F64)/F64*100</f>
        <v>1.372204102840187</v>
      </c>
    </row>
    <row r="65" spans="1:7" ht="12.75" customHeight="1">
      <c r="A65" s="129"/>
      <c r="B65" s="100"/>
      <c r="C65" s="100"/>
      <c r="D65" s="129"/>
      <c r="E65" s="100"/>
      <c r="F65" s="100"/>
      <c r="G65" s="129"/>
    </row>
    <row r="66" spans="1:7" ht="12.75" customHeight="1">
      <c r="A66" s="131" t="s">
        <v>23</v>
      </c>
      <c r="B66" s="102">
        <f>SUM(B67:B70)</f>
        <v>1315</v>
      </c>
      <c r="C66" s="102">
        <f>SUM(C67:C70)</f>
        <v>1782</v>
      </c>
      <c r="D66" s="136">
        <f>(B66-C66)/C66*100</f>
        <v>-26.20650953984287</v>
      </c>
      <c r="E66" s="102">
        <f>SUM(E67:E70)</f>
        <v>64255</v>
      </c>
      <c r="F66" s="102">
        <f>SUM(F67:F70)</f>
        <v>63497</v>
      </c>
      <c r="G66" s="138">
        <f>(E66-F66)/F66*100</f>
        <v>1.1937571853788367</v>
      </c>
    </row>
    <row r="67" spans="1:7" ht="12.75" customHeight="1">
      <c r="A67" s="129" t="s">
        <v>24</v>
      </c>
      <c r="B67" s="100">
        <v>1031</v>
      </c>
      <c r="C67" s="100">
        <v>1277</v>
      </c>
      <c r="D67" s="136">
        <f>(B67-C67)/C67*100</f>
        <v>-19.263899765074395</v>
      </c>
      <c r="E67" s="10">
        <f>SUM(JANUARY!B68+FEBRUARY!B68+MARCH!B68+APRIL!B68+MAY!B68+JUNE!B68+JULY!B68+AUGUST!B68)+B67</f>
        <v>49032</v>
      </c>
      <c r="F67" s="10">
        <f>SUM(JANUARY!C68+FEBRUARY!C68+MARCH!C68+APRIL!C68+MAY!C68+JUNE!C68+JULY!C68+AUGUST!C68)+C67</f>
        <v>46572</v>
      </c>
      <c r="G67" s="136">
        <f>(E67-F67)/F67*100</f>
        <v>5.282143777376964</v>
      </c>
    </row>
    <row r="68" spans="1:7" ht="12.75" customHeight="1">
      <c r="A68" s="129" t="s">
        <v>25</v>
      </c>
      <c r="B68" s="100">
        <v>242</v>
      </c>
      <c r="C68" s="100">
        <v>414</v>
      </c>
      <c r="D68" s="136">
        <f>(B68-C68)/C68*100</f>
        <v>-41.54589371980676</v>
      </c>
      <c r="E68" s="10">
        <f>SUM(JANUARY!B69+FEBRUARY!B69+MARCH!B69+APRIL!B69+MAY!B69+JUNE!B69+JULY!B69+AUGUST!B69)+B68</f>
        <v>14390</v>
      </c>
      <c r="F68" s="10">
        <f>SUM(JANUARY!C69+FEBRUARY!C69+MARCH!C69+APRIL!C69+MAY!C69+JUNE!C69+JULY!C69+AUGUST!C69)+C68</f>
        <v>15409</v>
      </c>
      <c r="G68" s="136">
        <f>(E68-F68)/F68*100</f>
        <v>-6.613018365890063</v>
      </c>
    </row>
    <row r="69" spans="1:7" ht="12.75" customHeight="1">
      <c r="A69" s="34" t="s">
        <v>66</v>
      </c>
      <c r="B69" s="10">
        <v>9</v>
      </c>
      <c r="C69" s="10">
        <v>37</v>
      </c>
      <c r="D69" s="136">
        <f>(B69-C69)/C69*100</f>
        <v>-75.67567567567568</v>
      </c>
      <c r="E69" s="10">
        <f>SUM(JANUARY!B70+FEBRUARY!B70+MARCH!B70+APRIL!B70+MAY!B70+JUNE!B70+JULY!B70+AUGUST!B70)+B69</f>
        <v>318</v>
      </c>
      <c r="F69" s="10">
        <f>SUM(JANUARY!C70+FEBRUARY!C70+MARCH!C70+APRIL!C70+MAY!C70+JUNE!C70+JULY!C70+AUGUST!C70)+C69</f>
        <v>972</v>
      </c>
      <c r="G69" s="136">
        <f>(+E69-F69)/F69*100</f>
        <v>-67.28395061728395</v>
      </c>
    </row>
    <row r="70" spans="1:7" ht="12.75" customHeight="1">
      <c r="A70" s="129" t="s">
        <v>26</v>
      </c>
      <c r="B70" s="100">
        <v>33</v>
      </c>
      <c r="C70" s="100">
        <v>54</v>
      </c>
      <c r="D70" s="136">
        <f>(B70-C70)/C70*100</f>
        <v>-38.88888888888889</v>
      </c>
      <c r="E70" s="10">
        <f>SUM(JANUARY!B71+FEBRUARY!B71+MARCH!B71+APRIL!B71+MAY!B71+JUNE!B71+JULY!B71+AUGUST!B71)+B70</f>
        <v>515</v>
      </c>
      <c r="F70" s="10">
        <f>SUM(JANUARY!C71+FEBRUARY!C71+MARCH!C71+APRIL!C71+MAY!C71+JUNE!C71+JULY!C71+AUGUST!C71)+C70</f>
        <v>544</v>
      </c>
      <c r="G70" s="136">
        <f>(E70-F70)/F70*100</f>
        <v>-5.330882352941177</v>
      </c>
    </row>
    <row r="71" spans="1:7" ht="12.75" customHeight="1">
      <c r="A71" s="129"/>
      <c r="B71" s="100"/>
      <c r="C71" s="100"/>
      <c r="D71" s="129"/>
      <c r="E71" s="100"/>
      <c r="F71" s="100"/>
      <c r="G71" s="129"/>
    </row>
    <row r="72" spans="1:7" ht="12.75" customHeight="1">
      <c r="A72" s="131" t="s">
        <v>27</v>
      </c>
      <c r="B72" s="102">
        <f>SUM(B73:B75)</f>
        <v>266</v>
      </c>
      <c r="C72" s="102">
        <f>SUM(C73:C75)</f>
        <v>307</v>
      </c>
      <c r="D72" s="138">
        <f>(B72-C72)/C72*100</f>
        <v>-13.355048859934854</v>
      </c>
      <c r="E72" s="102">
        <f>SUM(E73:E75)</f>
        <v>6621</v>
      </c>
      <c r="F72" s="102">
        <f>SUM(F73:F75)</f>
        <v>7058</v>
      </c>
      <c r="G72" s="138">
        <f>(E72-F72)/F72*100</f>
        <v>-6.191555681496174</v>
      </c>
    </row>
    <row r="73" spans="1:7" ht="12.75" customHeight="1">
      <c r="A73" s="129" t="s">
        <v>28</v>
      </c>
      <c r="B73" s="100">
        <v>73</v>
      </c>
      <c r="C73" s="100">
        <v>135</v>
      </c>
      <c r="D73" s="136">
        <f>(B73-C73)/C73*100</f>
        <v>-45.925925925925924</v>
      </c>
      <c r="E73" s="10">
        <f>SUM(JANUARY!B74+FEBRUARY!B74+MARCH!B74+APRIL!B74+MAY!B74+JUNE!B74+JULY!B74+AUGUST!B74)+B73</f>
        <v>2339</v>
      </c>
      <c r="F73" s="10">
        <f>SUM(JANUARY!C74+FEBRUARY!C74+MARCH!C74+APRIL!C74+MAY!C74+JUNE!C74+JULY!C74+AUGUST!C74)+C73</f>
        <v>2851</v>
      </c>
      <c r="G73" s="136">
        <f>(E73-F73)/F73*100</f>
        <v>-17.95861101367941</v>
      </c>
    </row>
    <row r="74" spans="1:7" ht="12.75" customHeight="1">
      <c r="A74" s="129" t="s">
        <v>29</v>
      </c>
      <c r="B74" s="100">
        <v>16</v>
      </c>
      <c r="C74" s="100">
        <v>24</v>
      </c>
      <c r="D74" s="136">
        <f>(B74-C74)/C74*100</f>
        <v>-33.33333333333333</v>
      </c>
      <c r="E74" s="10">
        <f>SUM(JANUARY!B75+FEBRUARY!B75+MARCH!B75+APRIL!B75+MAY!B75+JUNE!B75+JULY!B75+AUGUST!B75)+B74</f>
        <v>1108</v>
      </c>
      <c r="F74" s="10">
        <f>SUM(JANUARY!C75+FEBRUARY!C75+MARCH!C75+APRIL!C75+MAY!C75+JUNE!C75+JULY!C75+AUGUST!C75)+C74</f>
        <v>1729</v>
      </c>
      <c r="G74" s="136">
        <f>(E74-F74)/F74*100</f>
        <v>-35.91671486408329</v>
      </c>
    </row>
    <row r="75" spans="1:7" ht="12.75" customHeight="1">
      <c r="A75" s="129" t="s">
        <v>30</v>
      </c>
      <c r="B75" s="100">
        <v>177</v>
      </c>
      <c r="C75" s="100">
        <v>148</v>
      </c>
      <c r="D75" s="136">
        <f>(B75-C75)/C75*100</f>
        <v>19.594594594594593</v>
      </c>
      <c r="E75" s="10">
        <f>SUM(JANUARY!B76+FEBRUARY!B76+MARCH!B76+APRIL!B76+MAY!B76+JUNE!B76+JULY!B76+AUGUST!B76)+B75</f>
        <v>3174</v>
      </c>
      <c r="F75" s="10">
        <f>SUM(JANUARY!C76+FEBRUARY!C76+MARCH!C76+APRIL!C76+MAY!C76+JUNE!C76+JULY!C76+AUGUST!C76)+C75</f>
        <v>2478</v>
      </c>
      <c r="G75" s="136">
        <f>(E75-F75)/F75*100</f>
        <v>28.087167070217916</v>
      </c>
    </row>
    <row r="76" spans="1:7" ht="12.75" customHeight="1">
      <c r="A76" s="129"/>
      <c r="B76" s="100"/>
      <c r="C76" s="100"/>
      <c r="D76" s="129"/>
      <c r="E76" s="100"/>
      <c r="F76" s="100"/>
      <c r="G76" s="129"/>
    </row>
    <row r="77" spans="1:7" ht="12.75" customHeight="1">
      <c r="A77" s="131" t="s">
        <v>31</v>
      </c>
      <c r="B77" s="36">
        <f>(B78+B79)</f>
        <v>447</v>
      </c>
      <c r="C77" s="36">
        <f>(C78+C79)</f>
        <v>355</v>
      </c>
      <c r="D77" s="138">
        <f>(B77-C77)/C77*100</f>
        <v>25.915492957746476</v>
      </c>
      <c r="E77" s="36">
        <f>(E78+E79)</f>
        <v>5572</v>
      </c>
      <c r="F77" s="36">
        <f>(F78+F79)</f>
        <v>6671</v>
      </c>
      <c r="G77" s="138">
        <f>(E77-F77)/F77*100</f>
        <v>-16.474291710388247</v>
      </c>
    </row>
    <row r="78" spans="1:7" ht="12.75" customHeight="1">
      <c r="A78" s="129" t="s">
        <v>32</v>
      </c>
      <c r="B78" s="100">
        <v>97</v>
      </c>
      <c r="C78" s="100">
        <v>131</v>
      </c>
      <c r="D78" s="136">
        <f>(B78-C78)/C78*100</f>
        <v>-25.954198473282442</v>
      </c>
      <c r="E78" s="10">
        <f>SUM(JANUARY!B79+FEBRUARY!B79+MARCH!B79+APRIL!B79+MAY!B79+JUNE!B79+JULY!B79+AUGUST!B79)+B78</f>
        <v>2403</v>
      </c>
      <c r="F78" s="10">
        <f>SUM(JANUARY!C79+FEBRUARY!C79+MARCH!C79+APRIL!C79+MAY!C79+JUNE!C79+JULY!C79+AUGUST!C79)+C78</f>
        <v>3141</v>
      </c>
      <c r="G78" s="136">
        <f>(E78-F78)/F78*100</f>
        <v>-23.49570200573066</v>
      </c>
    </row>
    <row r="79" spans="1:7" ht="12.75" customHeight="1">
      <c r="A79" s="129" t="s">
        <v>54</v>
      </c>
      <c r="B79" s="100">
        <v>350</v>
      </c>
      <c r="C79" s="100">
        <v>224</v>
      </c>
      <c r="D79" s="136">
        <f>(B79-C79)/C79*100</f>
        <v>56.25</v>
      </c>
      <c r="E79" s="10">
        <f>SUM(JANUARY!B80+FEBRUARY!B80+MARCH!B80+APRIL!B80+MAY!B80+JUNE!B80+JULY!B80+AUGUST!B80)+B79</f>
        <v>3169</v>
      </c>
      <c r="F79" s="10">
        <f>SUM(JANUARY!C80+FEBRUARY!C80+MARCH!C80+APRIL!C80+MAY!C80+JUNE!C80+JULY!C80+AUGUST!C80)+C79</f>
        <v>3530</v>
      </c>
      <c r="G79" s="136">
        <f>(E79-F79)/F79*100</f>
        <v>-10.226628895184136</v>
      </c>
    </row>
    <row r="80" spans="1:7" ht="12.75" customHeight="1">
      <c r="A80" s="129"/>
      <c r="B80" s="100"/>
      <c r="C80" s="100"/>
      <c r="D80" s="136"/>
      <c r="E80" s="100"/>
      <c r="F80" s="100"/>
      <c r="G80" s="136"/>
    </row>
    <row r="81" spans="1:7" ht="12.75" customHeight="1">
      <c r="A81" s="131" t="s">
        <v>34</v>
      </c>
      <c r="B81" s="100">
        <v>927</v>
      </c>
      <c r="C81" s="100">
        <v>874</v>
      </c>
      <c r="D81" s="138">
        <f>(B81-C81)/C81*100</f>
        <v>6.064073226544623</v>
      </c>
      <c r="E81" s="142">
        <f>SUM(JANUARY!B82+FEBRUARY!B82+MARCH!B82+APRIL!B82+MAY!B82+JUNE!B82+JULY!B82+AUGUST!B82)+B81</f>
        <v>15627</v>
      </c>
      <c r="F81" s="142">
        <f>SUM(JANUARY!C82+FEBRUARY!C82+MARCH!C82+APRIL!C82+MAY!C82+JUNE!C82+JULY!C82+AUGUST!C82)+C81</f>
        <v>14367</v>
      </c>
      <c r="G81" s="138">
        <f>(E81-F81)/F81*100</f>
        <v>8.77009814157444</v>
      </c>
    </row>
    <row r="82" spans="1:7" ht="12.75" customHeight="1">
      <c r="A82" s="131" t="s">
        <v>35</v>
      </c>
      <c r="B82" s="100">
        <v>307</v>
      </c>
      <c r="C82" s="100">
        <v>214</v>
      </c>
      <c r="D82" s="138">
        <f>(B82-C82)/C82*100</f>
        <v>43.45794392523364</v>
      </c>
      <c r="E82" s="142">
        <f>SUM(JANUARY!B83+FEBRUARY!B83+MARCH!B83+APRIL!B83+MAY!B83+JUNE!B83+JULY!B83+AUGUST!B83)+B82</f>
        <v>3694</v>
      </c>
      <c r="F82" s="142">
        <f>SUM(JANUARY!C83+FEBRUARY!C83+MARCH!C83+APRIL!C83+MAY!C83+JUNE!C83+JULY!C83+AUGUST!C83)+C82</f>
        <v>3193</v>
      </c>
      <c r="G82" s="138">
        <f>(E82-F82)/F82*100</f>
        <v>15.690573128719073</v>
      </c>
    </row>
    <row r="83" spans="1:7" ht="12.75" customHeight="1">
      <c r="A83" s="131" t="s">
        <v>36</v>
      </c>
      <c r="B83" s="100">
        <v>12</v>
      </c>
      <c r="C83" s="100">
        <v>7</v>
      </c>
      <c r="D83" s="138">
        <f>(B83-C83)/C83*100</f>
        <v>71.42857142857143</v>
      </c>
      <c r="E83" s="142">
        <f>SUM(JANUARY!B84+FEBRUARY!B84+MARCH!B84+APRIL!B84+MAY!B84+JUNE!B84+JULY!B84+AUGUST!B84)+B83</f>
        <v>667</v>
      </c>
      <c r="F83" s="142">
        <f>SUM(JANUARY!C84+FEBRUARY!C84+MARCH!C84+APRIL!C84+MAY!C84+JUNE!C84+JULY!C84+AUGUST!C84)+C83</f>
        <v>909</v>
      </c>
      <c r="G83" s="138">
        <f>(E83-F83)/F83*100</f>
        <v>-26.62266226622662</v>
      </c>
    </row>
    <row r="84" spans="1:7" ht="12.75" customHeight="1">
      <c r="A84" s="129"/>
      <c r="B84" s="100"/>
      <c r="C84" s="100"/>
      <c r="D84" s="136"/>
      <c r="E84" s="100"/>
      <c r="F84" s="100"/>
      <c r="G84" s="136"/>
    </row>
    <row r="85" spans="1:7" ht="12.75" customHeight="1">
      <c r="A85" s="131" t="s">
        <v>37</v>
      </c>
      <c r="B85" s="102">
        <f>SUM(B86:B88)</f>
        <v>461</v>
      </c>
      <c r="C85" s="102">
        <f>SUM(C86:C88)</f>
        <v>578</v>
      </c>
      <c r="D85" s="138">
        <f>(B85-C85)/C85*100</f>
        <v>-20.242214532871973</v>
      </c>
      <c r="E85" s="102">
        <f>SUM(E86:E88)</f>
        <v>26423</v>
      </c>
      <c r="F85" s="102">
        <f>SUM(F86:F88)</f>
        <v>26089</v>
      </c>
      <c r="G85" s="138">
        <f>(E85-F85)/F85*100</f>
        <v>1.2802330484112077</v>
      </c>
    </row>
    <row r="86" spans="1:7" ht="12.75" customHeight="1">
      <c r="A86" s="129" t="s">
        <v>55</v>
      </c>
      <c r="B86" s="100">
        <v>90</v>
      </c>
      <c r="C86" s="100">
        <v>163</v>
      </c>
      <c r="D86" s="136">
        <f>(B86-C86)/C86*100</f>
        <v>-44.785276073619634</v>
      </c>
      <c r="E86" s="10">
        <f>SUM(JANUARY!B87+FEBRUARY!B87+MARCH!B87+APRIL!B87+MAY!B87+JUNE!B87+JULY!B87+AUGUST!B87)+B86</f>
        <v>3449</v>
      </c>
      <c r="F86" s="10">
        <f>SUM(JANUARY!C87+FEBRUARY!C87+MARCH!C87+APRIL!C87+MAY!C87+JUNE!C87+JULY!C87+AUGUST!C87)+C86</f>
        <v>4284</v>
      </c>
      <c r="G86" s="136">
        <f>(E86-F86)/F86*100</f>
        <v>-19.491129785247434</v>
      </c>
    </row>
    <row r="87" spans="1:7" ht="12.75" customHeight="1">
      <c r="A87" s="129" t="s">
        <v>56</v>
      </c>
      <c r="B87" s="100">
        <v>359</v>
      </c>
      <c r="C87" s="100">
        <v>358</v>
      </c>
      <c r="D87" s="136">
        <f>(B87-C87)/C87*100</f>
        <v>0.27932960893854747</v>
      </c>
      <c r="E87" s="10">
        <f>SUM(JANUARY!B88+FEBRUARY!B88+MARCH!B88+APRIL!B88+MAY!B88+JUNE!B88+JULY!B88+AUGUST!B88)+B87</f>
        <v>22321</v>
      </c>
      <c r="F87" s="10">
        <f>SUM(JANUARY!C88+FEBRUARY!C88+MARCH!C88+APRIL!C88+MAY!C88+JUNE!C88+JULY!C88+AUGUST!C88)+C87</f>
        <v>20530</v>
      </c>
      <c r="G87" s="136">
        <f>(E87-F87)/F87*100</f>
        <v>8.72381880175353</v>
      </c>
    </row>
    <row r="88" spans="1:7" ht="12.75" customHeight="1">
      <c r="A88" s="129" t="s">
        <v>40</v>
      </c>
      <c r="B88" s="100">
        <v>12</v>
      </c>
      <c r="C88" s="100">
        <v>57</v>
      </c>
      <c r="D88" s="136">
        <f>(B88-C88)/C88*100</f>
        <v>-78.94736842105263</v>
      </c>
      <c r="E88" s="10">
        <f>SUM(JANUARY!B89+FEBRUARY!B89+MARCH!B89+APRIL!B89+MAY!B89+JUNE!B89+JULY!B89+AUGUST!B89)+B88</f>
        <v>653</v>
      </c>
      <c r="F88" s="10">
        <f>SUM(JANUARY!C89+FEBRUARY!C89+MARCH!C89+APRIL!C89+MAY!C89+JUNE!C89+JULY!C89+AUGUST!C89)+C88</f>
        <v>1275</v>
      </c>
      <c r="G88" s="136">
        <f>(E88-F88)/F88*100</f>
        <v>-48.7843137254902</v>
      </c>
    </row>
    <row r="89" spans="1:7" ht="12.75" customHeight="1">
      <c r="A89" s="129"/>
      <c r="B89" s="100"/>
      <c r="C89" s="100"/>
      <c r="D89" s="136"/>
      <c r="E89" s="100"/>
      <c r="F89" s="100"/>
      <c r="G89" s="136"/>
    </row>
    <row r="90" spans="1:7" ht="12.75" customHeight="1">
      <c r="A90" s="131" t="s">
        <v>41</v>
      </c>
      <c r="B90" s="102">
        <v>1469</v>
      </c>
      <c r="C90" s="102">
        <v>1833</v>
      </c>
      <c r="D90" s="138">
        <f>(B90-C90)/C90*100</f>
        <v>-19.858156028368796</v>
      </c>
      <c r="E90" s="142">
        <f>SUM(JANUARY!B91+FEBRUARY!B91+MARCH!B91+APRIL!B91+MAY!B91+JUNE!B91+JULY!B91+AUGUST!B91)+B90</f>
        <v>27592</v>
      </c>
      <c r="F90" s="142">
        <f>SUM(JANUARY!C91+FEBRUARY!C91+MARCH!C91+APRIL!C91+MAY!C91+JUNE!C91+JULY!C91+AUGUST!C91)+C90</f>
        <v>24919</v>
      </c>
      <c r="G90" s="138">
        <f>(E90-F90)/F90*100</f>
        <v>10.726754685179984</v>
      </c>
    </row>
    <row r="91" spans="1:7" ht="12.75" customHeight="1">
      <c r="A91" s="131" t="s">
        <v>42</v>
      </c>
      <c r="B91" s="102">
        <v>6</v>
      </c>
      <c r="C91" s="102">
        <v>6</v>
      </c>
      <c r="D91" s="137">
        <f>(B91-C91)/C91*100</f>
        <v>0</v>
      </c>
      <c r="E91" s="142">
        <f>SUM(JANUARY!B92+FEBRUARY!B92+MARCH!B92+APRIL!B92+MAY!B92+JUNE!B92+JULY!B92+AUGUST!B92)+B91</f>
        <v>149</v>
      </c>
      <c r="F91" s="142">
        <f>SUM(JANUARY!C92+FEBRUARY!C92+MARCH!C92+APRIL!C92+MAY!C92+JUNE!C92+JULY!C92+AUGUST!C92)+C91</f>
        <v>155</v>
      </c>
      <c r="G91" s="137">
        <f>(E91-F91)/F91*100</f>
        <v>-3.870967741935484</v>
      </c>
    </row>
    <row r="92" spans="1:7" ht="12.75" customHeight="1">
      <c r="A92" s="131" t="s">
        <v>43</v>
      </c>
      <c r="B92" s="102">
        <v>13</v>
      </c>
      <c r="C92" s="102">
        <v>36</v>
      </c>
      <c r="D92" s="137">
        <f>(B92-C92)/C92*100</f>
        <v>-63.888888888888886</v>
      </c>
      <c r="E92" s="142">
        <f>SUM(JANUARY!B93+FEBRUARY!B93+MARCH!B93+APRIL!B93+MAY!B93+JUNE!B93+JULY!B93+AUGUST!B93)+B92</f>
        <v>656</v>
      </c>
      <c r="F92" s="142">
        <f>SUM(JANUARY!C93+FEBRUARY!C93+MARCH!C93+APRIL!C93+MAY!C93+JUNE!C93+JULY!C93+AUGUST!C93)+C92</f>
        <v>801</v>
      </c>
      <c r="G92" s="137">
        <f>(E92-F92)/F92*100</f>
        <v>-18.102372034956304</v>
      </c>
    </row>
    <row r="93" spans="1:7" ht="12.75" customHeight="1">
      <c r="A93" s="131" t="s">
        <v>44</v>
      </c>
      <c r="B93" s="102">
        <v>1</v>
      </c>
      <c r="C93" s="102">
        <v>4</v>
      </c>
      <c r="D93" s="137">
        <f>(B93-C93)/C93*100</f>
        <v>-75</v>
      </c>
      <c r="E93" s="142">
        <f>SUM(JANUARY!B94+FEBRUARY!B94+MARCH!B94+APRIL!B94+MAY!B94+JUNE!B94+JULY!B94+AUGUST!B94)+B93</f>
        <v>10679</v>
      </c>
      <c r="F93" s="142">
        <f>SUM(JANUARY!C94+FEBRUARY!C94+MARCH!C94+APRIL!C94+MAY!C94+JUNE!C94+JULY!C94+AUGUST!C94)+C93</f>
        <v>12084</v>
      </c>
      <c r="G93" s="137">
        <f>(E93-F93)/F93*100</f>
        <v>-11.626944720291295</v>
      </c>
    </row>
    <row r="94" spans="1:7" ht="12.75" customHeight="1">
      <c r="A94" s="129"/>
      <c r="B94" s="100"/>
      <c r="C94" s="100"/>
      <c r="D94" s="136"/>
      <c r="E94" s="100"/>
      <c r="F94" s="100"/>
      <c r="G94" s="136"/>
    </row>
    <row r="95" spans="1:7" ht="12.75" customHeight="1">
      <c r="A95" s="131" t="s">
        <v>45</v>
      </c>
      <c r="B95" s="102">
        <f>SUM(B56+B60+B64)</f>
        <v>53164</v>
      </c>
      <c r="C95" s="102">
        <f>SUM(C56+C60+C64)</f>
        <v>59301</v>
      </c>
      <c r="D95" s="137">
        <f>(B95-C95)/C95*100</f>
        <v>-10.34889799497479</v>
      </c>
      <c r="E95" s="102">
        <f>SUM(E56+E60+E64)</f>
        <v>1003462</v>
      </c>
      <c r="F95" s="102">
        <f>SUM(F56+F60+F64)</f>
        <v>1072963</v>
      </c>
      <c r="G95" s="137">
        <f>(E95-F95)/F95*100</f>
        <v>-6.477483380135196</v>
      </c>
    </row>
    <row r="96" spans="1:7" ht="12.75" customHeight="1">
      <c r="A96" s="182" t="s">
        <v>154</v>
      </c>
      <c r="B96" s="182"/>
      <c r="C96" s="182"/>
      <c r="D96" s="182"/>
      <c r="E96" s="182"/>
      <c r="F96" s="182"/>
      <c r="G96" s="182"/>
    </row>
    <row r="97" spans="1:7" ht="15.75">
      <c r="A97" s="165" t="s">
        <v>98</v>
      </c>
      <c r="B97" s="165"/>
      <c r="C97" s="165"/>
      <c r="D97" s="165"/>
      <c r="E97" s="165"/>
      <c r="F97" s="165"/>
      <c r="G97" s="165"/>
    </row>
  </sheetData>
  <sheetProtection/>
  <mergeCells count="5">
    <mergeCell ref="E7:F7"/>
    <mergeCell ref="A38:G38"/>
    <mergeCell ref="A96:G96"/>
    <mergeCell ref="E53:F53"/>
    <mergeCell ref="A97:G9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opf Tourism</dc:creator>
  <cp:keywords/>
  <dc:description/>
  <cp:lastModifiedBy>Frank Comito</cp:lastModifiedBy>
  <cp:lastPrinted>2014-02-12T19:22:31Z</cp:lastPrinted>
  <dcterms:created xsi:type="dcterms:W3CDTF">2001-10-08T18:13:55Z</dcterms:created>
  <dcterms:modified xsi:type="dcterms:W3CDTF">2014-02-15T16:28:29Z</dcterms:modified>
  <cp:category/>
  <cp:version/>
  <cp:contentType/>
  <cp:contentStatus/>
</cp:coreProperties>
</file>