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3810" windowWidth="12120" windowHeight="1770" activeTab="5"/>
  </bookViews>
  <sheets>
    <sheet name="0102b01" sheetId="1" r:id="rId1"/>
    <sheet name="0304b01" sheetId="2" r:id="rId2"/>
    <sheet name="0506b01" sheetId="3" r:id="rId3"/>
    <sheet name="0708b01" sheetId="4" r:id="rId4"/>
    <sheet name="0910b01" sheetId="5" r:id="rId5"/>
    <sheet name="1112B01" sheetId="6" r:id="rId6"/>
  </sheets>
  <definedNames/>
  <calcPr fullCalcOnLoad="1"/>
</workbook>
</file>

<file path=xl/sharedStrings.xml><?xml version="1.0" encoding="utf-8"?>
<sst xmlns="http://schemas.openxmlformats.org/spreadsheetml/2006/main" count="384" uniqueCount="56">
  <si>
    <t>HOTEL PERFORMANCE - THE ISLANDS OF THE BAHAMAS</t>
  </si>
  <si>
    <t>THE BAHAMAS</t>
  </si>
  <si>
    <t>NASSAU/PI</t>
  </si>
  <si>
    <t>GRAND BAHAMA</t>
  </si>
  <si>
    <t>THE OUT ISLANDS</t>
  </si>
  <si>
    <t>% CHG</t>
  </si>
  <si>
    <t>Available Room Nts</t>
  </si>
  <si>
    <t>Occupied Room Nts</t>
  </si>
  <si>
    <t>Avg Room Occupancy*</t>
  </si>
  <si>
    <t>Rooms Revenue</t>
  </si>
  <si>
    <t>Avg Daily Room Rate</t>
  </si>
  <si>
    <t>All data subject to revision.  Some rounding may occur.</t>
  </si>
  <si>
    <t xml:space="preserve">All data subject to revision.  Some rounding may occur. </t>
  </si>
  <si>
    <t xml:space="preserve">All data subject to revision.  Some rounding may occur. Hurricane Irene passed through the Islands of the Bahamas in August 2011 and caused many hotel closures in the Family Islands during </t>
  </si>
  <si>
    <t>August, September and October.</t>
  </si>
  <si>
    <t>All data subject to revision.  Some rounding may occur. Hurricane Irene passed through the Islands of the Bahamas in August 2011 and caused many hotel closures in the Family Islands in August.</t>
  </si>
  <si>
    <t>JANUARY  2013 PRELIMINARY</t>
  </si>
  <si>
    <t>FEBRUARY  2013 PRELIMINARY</t>
  </si>
  <si>
    <t>JANUARY 2013</t>
  </si>
  <si>
    <t>YEAR TO DATE (JAN 13)</t>
  </si>
  <si>
    <t>FEBRUARY 2013</t>
  </si>
  <si>
    <t>YEAR TO DATE (FEB 13)</t>
  </si>
  <si>
    <t>March 2013</t>
  </si>
  <si>
    <t>YEAR TO DATE (MAR 13)</t>
  </si>
  <si>
    <t>MARCH  2013 PRELIMINARY</t>
  </si>
  <si>
    <t>APRIL 2013</t>
  </si>
  <si>
    <t>YEAR TO DATE (APR 13)</t>
  </si>
  <si>
    <t>NOVEMBER  2013 PRELIMINARY</t>
  </si>
  <si>
    <t>YEAR TO DATE (DEC 13)</t>
  </si>
  <si>
    <t>DECEMBER 2013</t>
  </si>
  <si>
    <t>YEAR TO DATE (NOV 13)</t>
  </si>
  <si>
    <t>NOVEMBER 2013</t>
  </si>
  <si>
    <t>DECEMBER  2013 PRELIMINARY</t>
  </si>
  <si>
    <t>SEPTEMBER  2013 PRELIMINARY</t>
  </si>
  <si>
    <t>SEPTEMBER 2013</t>
  </si>
  <si>
    <t>YEAR TO DATE (SEP 13)</t>
  </si>
  <si>
    <t>OCTOBER 2013</t>
  </si>
  <si>
    <t>YEAR TO DATE (OCT 13)</t>
  </si>
  <si>
    <t>OCTOBER  2013 PRELIMINARY</t>
  </si>
  <si>
    <t>YEAR TO DATE - (JUN 13)</t>
  </si>
  <si>
    <t>JUNE 2013</t>
  </si>
  <si>
    <t>JUNE 2013 PRELIMINARY</t>
  </si>
  <si>
    <t>YEAR TO DATE (MAY 13)</t>
  </si>
  <si>
    <t>MAY 2013</t>
  </si>
  <si>
    <t>MAY  2013 PRELIMINARY</t>
  </si>
  <si>
    <t xml:space="preserve">JULY  2013 PRELIMINARY </t>
  </si>
  <si>
    <t>JULY 2013</t>
  </si>
  <si>
    <t>YEAR TO DATE (JUL 13)</t>
  </si>
  <si>
    <t>AUGUST 2013</t>
  </si>
  <si>
    <t xml:space="preserve">AUGUST 2013 PRELIMINARY </t>
  </si>
  <si>
    <t>YEAR TO DATE (AUG 13)</t>
  </si>
  <si>
    <t xml:space="preserve">The sample of hotels for Nassau/P.I. is based on 97.6% (2013) of the available rooms, 91.7% (2013) of the available rooms for GBI (some hotels in GBI closed between 2012 &amp; 2013 and were therefore no longer </t>
  </si>
  <si>
    <t xml:space="preserve">in sample in 2013) and 58.9% of the available rooms for the Out Islands in 2012.  The above sample contains both large and small hotels.  All data subject to revision.  </t>
  </si>
  <si>
    <t>The sample size for the Out Islands was increased in January 2013 from 46.9% of the available rooms in 2012 to 58.9% of the available rooms.  The Out Islands 2012 data in this file matches the 2013 sample of hotels and for</t>
  </si>
  <si>
    <t xml:space="preserve">this reason it is not the exactly the same as in the 2012/2011 file. </t>
  </si>
  <si>
    <t>APRIL  2013 PRELIMINARY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</si>
</sst>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
    <numFmt numFmtId="167" formatCode="&quot;$&quot;#,##0"/>
    <numFmt numFmtId="168" formatCode="0_);[Red]\(0\)"/>
    <numFmt numFmtId="169" formatCode="0.0"/>
    <numFmt numFmtId="170" formatCode="&quot;$&quot;#,##0.0_);\(&quot;$&quot;#,##0.0\)"/>
  </numFmts>
  <fonts count="47">
    <font>
      <sz val="12"/>
      <name val="Book Antiqua"/>
      <family val="0"/>
    </font>
    <font>
      <b/>
      <sz val="12"/>
      <name val="Book Antiqua"/>
      <family val="0"/>
    </font>
    <font>
      <i/>
      <sz val="12"/>
      <name val="Book Antiqua"/>
      <family val="0"/>
    </font>
    <font>
      <b/>
      <i/>
      <sz val="12"/>
      <name val="Book Antiqua"/>
      <family val="0"/>
    </font>
    <font>
      <sz val="8"/>
      <name val="Book Antiqua"/>
      <family val="1"/>
    </font>
    <font>
      <b/>
      <sz val="8"/>
      <name val="Book Antiqua"/>
      <family val="1"/>
    </font>
    <font>
      <b/>
      <sz val="10"/>
      <name val="Book Antiqua"/>
      <family val="1"/>
    </font>
    <font>
      <u val="single"/>
      <sz val="12"/>
      <color indexed="12"/>
      <name val="Book Antiqua"/>
      <family val="1"/>
    </font>
    <font>
      <u val="single"/>
      <sz val="12"/>
      <color indexed="20"/>
      <name val="Book Antiqua"/>
      <family val="1"/>
    </font>
    <font>
      <sz val="10"/>
      <name val="Book Antiqua"/>
      <family val="1"/>
    </font>
    <font>
      <b/>
      <i/>
      <sz val="8"/>
      <name val="Book Antiqua"/>
      <family val="1"/>
    </font>
    <font>
      <i/>
      <sz val="8"/>
      <name val="Book Antiqu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Book Antiqu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7">
    <xf numFmtId="0" fontId="0" fillId="0" borderId="0" xfId="0" applyAlignment="1">
      <alignment/>
    </xf>
    <xf numFmtId="0" fontId="4" fillId="0" borderId="0" xfId="0" applyFont="1" applyAlignment="1">
      <alignment/>
    </xf>
    <xf numFmtId="164" fontId="4" fillId="0" borderId="0" xfId="0" applyNumberFormat="1" applyFont="1" applyAlignment="1">
      <alignment/>
    </xf>
    <xf numFmtId="0" fontId="4" fillId="0" borderId="0" xfId="0" applyFont="1" applyAlignment="1">
      <alignment horizontal="centerContinuous"/>
    </xf>
    <xf numFmtId="8" fontId="4" fillId="0" borderId="0" xfId="0" applyNumberFormat="1" applyFont="1" applyAlignment="1">
      <alignment/>
    </xf>
    <xf numFmtId="5" fontId="4" fillId="0" borderId="0" xfId="0" applyNumberFormat="1" applyFont="1" applyAlignment="1">
      <alignment/>
    </xf>
    <xf numFmtId="0" fontId="5" fillId="0" borderId="0" xfId="0" applyFont="1" applyAlignment="1">
      <alignment/>
    </xf>
    <xf numFmtId="0" fontId="5" fillId="0" borderId="0" xfId="0" applyFont="1" applyAlignment="1">
      <alignment horizontal="centerContinuous"/>
    </xf>
    <xf numFmtId="0" fontId="5" fillId="0" borderId="0" xfId="0" applyFont="1" applyAlignment="1" quotePrefix="1">
      <alignment/>
    </xf>
    <xf numFmtId="0" fontId="6" fillId="0" borderId="0" xfId="0" applyFont="1" applyAlignment="1">
      <alignment horizontal="centerContinuous"/>
    </xf>
    <xf numFmtId="0" fontId="1" fillId="0" borderId="0" xfId="0" applyFont="1" applyAlignment="1">
      <alignment horizontal="centerContinuous"/>
    </xf>
    <xf numFmtId="17" fontId="6" fillId="0" borderId="0" xfId="0" applyNumberFormat="1" applyFont="1" applyAlignment="1" quotePrefix="1">
      <alignment horizontal="centerContinuous"/>
    </xf>
    <xf numFmtId="167" fontId="4" fillId="0" borderId="0" xfId="0" applyNumberFormat="1" applyFont="1" applyAlignment="1">
      <alignment/>
    </xf>
    <xf numFmtId="22" fontId="4" fillId="0" borderId="0" xfId="0" applyNumberFormat="1" applyFont="1" applyAlignment="1">
      <alignment/>
    </xf>
    <xf numFmtId="0" fontId="5" fillId="0" borderId="0" xfId="0" applyFont="1" applyAlignment="1">
      <alignment horizontal="centerContinuous"/>
    </xf>
    <xf numFmtId="0" fontId="5" fillId="0" borderId="0" xfId="0" applyFont="1" applyAlignment="1">
      <alignment/>
    </xf>
    <xf numFmtId="168" fontId="4" fillId="0" borderId="0" xfId="0" applyNumberFormat="1" applyFont="1" applyAlignment="1">
      <alignment/>
    </xf>
    <xf numFmtId="3" fontId="4" fillId="0" borderId="0" xfId="0" applyNumberFormat="1" applyFont="1" applyAlignment="1">
      <alignment/>
    </xf>
    <xf numFmtId="6" fontId="4" fillId="0" borderId="0" xfId="0" applyNumberFormat="1" applyFont="1" applyAlignment="1">
      <alignment/>
    </xf>
    <xf numFmtId="17" fontId="6" fillId="0" borderId="0" xfId="0" applyNumberFormat="1" applyFont="1" applyAlignment="1">
      <alignment horizontal="centerContinuous"/>
    </xf>
    <xf numFmtId="0" fontId="9" fillId="0" borderId="0" xfId="0" applyFont="1" applyAlignment="1">
      <alignment horizontal="centerContinuous"/>
    </xf>
    <xf numFmtId="0" fontId="10" fillId="0" borderId="0" xfId="0" applyFont="1" applyAlignment="1">
      <alignment/>
    </xf>
    <xf numFmtId="9" fontId="1" fillId="0" borderId="0" xfId="59" applyFont="1" applyAlignment="1">
      <alignment horizontal="centerContinuous"/>
    </xf>
    <xf numFmtId="164" fontId="4" fillId="0" borderId="0" xfId="59" applyNumberFormat="1" applyFont="1" applyAlignment="1">
      <alignment/>
    </xf>
    <xf numFmtId="17" fontId="46" fillId="0" borderId="0" xfId="0" applyNumberFormat="1" applyFont="1" applyAlignment="1" quotePrefix="1">
      <alignment horizontal="centerContinuous"/>
    </xf>
    <xf numFmtId="17" fontId="5" fillId="0" borderId="0" xfId="0" applyNumberFormat="1" applyFont="1" applyAlignment="1" quotePrefix="1">
      <alignment horizontal="left"/>
    </xf>
    <xf numFmtId="0" fontId="1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40"/>
  <sheetViews>
    <sheetView showGridLines="0" zoomScalePageLayoutView="0" workbookViewId="0" topLeftCell="A1">
      <selection activeCell="L27" sqref="L27"/>
    </sheetView>
  </sheetViews>
  <sheetFormatPr defaultColWidth="9.00390625" defaultRowHeight="15.75"/>
  <cols>
    <col min="1" max="1" width="17.875" style="0" customWidth="1"/>
    <col min="2" max="2" width="11.50390625" style="0" customWidth="1"/>
    <col min="3" max="3" width="9.875" style="0" customWidth="1"/>
    <col min="4" max="4" width="4.875" style="0" customWidth="1"/>
    <col min="5" max="5" width="11.75390625" style="0" customWidth="1"/>
    <col min="6" max="6" width="10.75390625" style="0" customWidth="1"/>
    <col min="7" max="7" width="6.50390625" style="0" customWidth="1"/>
    <col min="8" max="8" width="10.125" style="0" customWidth="1"/>
    <col min="9" max="9" width="9.875" style="0" customWidth="1"/>
    <col min="10" max="10" width="6.25390625" style="0" customWidth="1"/>
    <col min="11" max="12" width="10.00390625" style="0" customWidth="1"/>
    <col min="13" max="13" width="6.25390625" style="0" customWidth="1"/>
  </cols>
  <sheetData>
    <row r="1" spans="1:12" ht="12.75" customHeight="1">
      <c r="A1" s="9" t="s">
        <v>0</v>
      </c>
      <c r="B1" s="9"/>
      <c r="C1" s="9"/>
      <c r="D1" s="9"/>
      <c r="E1" s="9"/>
      <c r="F1" s="9"/>
      <c r="G1" s="9"/>
      <c r="H1" s="9"/>
      <c r="I1" s="9"/>
      <c r="J1" s="9"/>
      <c r="K1" s="10"/>
      <c r="L1" s="10"/>
    </row>
    <row r="2" spans="1:12" ht="12.75" customHeight="1">
      <c r="A2" s="11" t="s">
        <v>16</v>
      </c>
      <c r="B2" s="9"/>
      <c r="C2" s="9"/>
      <c r="D2" s="9"/>
      <c r="E2" s="9"/>
      <c r="F2" s="9"/>
      <c r="G2" s="9"/>
      <c r="H2" s="9"/>
      <c r="I2" s="9"/>
      <c r="J2" s="9"/>
      <c r="K2" s="10"/>
      <c r="L2" s="10"/>
    </row>
    <row r="3" spans="1:12" ht="12.75" customHeight="1">
      <c r="A3" s="19"/>
      <c r="B3" s="9"/>
      <c r="C3" s="9"/>
      <c r="D3" s="9"/>
      <c r="E3" s="9"/>
      <c r="F3" s="9"/>
      <c r="G3" s="9"/>
      <c r="H3" s="9"/>
      <c r="I3" s="9"/>
      <c r="J3" s="9"/>
      <c r="K3" s="10"/>
      <c r="L3" s="10"/>
    </row>
    <row r="4" spans="1:13" ht="12.75" customHeight="1">
      <c r="A4" s="1"/>
      <c r="B4" s="14" t="s">
        <v>1</v>
      </c>
      <c r="C4" s="3"/>
      <c r="D4" s="3"/>
      <c r="E4" s="14" t="s">
        <v>2</v>
      </c>
      <c r="F4" s="14"/>
      <c r="G4" s="14"/>
      <c r="H4" s="14" t="s">
        <v>3</v>
      </c>
      <c r="I4" s="14"/>
      <c r="J4" s="14"/>
      <c r="K4" s="14" t="s">
        <v>4</v>
      </c>
      <c r="L4" s="14"/>
      <c r="M4" s="1"/>
    </row>
    <row r="5" spans="1:13" ht="12.75" customHeight="1">
      <c r="A5" s="8" t="s">
        <v>18</v>
      </c>
      <c r="B5" s="15">
        <v>2013</v>
      </c>
      <c r="C5" s="15">
        <v>2012</v>
      </c>
      <c r="D5" s="14" t="s">
        <v>5</v>
      </c>
      <c r="E5" s="15">
        <v>2013</v>
      </c>
      <c r="F5" s="15">
        <v>2012</v>
      </c>
      <c r="G5" s="14" t="s">
        <v>5</v>
      </c>
      <c r="H5" s="15">
        <v>2013</v>
      </c>
      <c r="I5" s="15">
        <v>2012</v>
      </c>
      <c r="J5" s="14" t="s">
        <v>5</v>
      </c>
      <c r="K5" s="15">
        <v>2013</v>
      </c>
      <c r="L5" s="15">
        <v>2012</v>
      </c>
      <c r="M5" s="14" t="s">
        <v>5</v>
      </c>
    </row>
    <row r="6" spans="1:13" ht="12.75" customHeight="1">
      <c r="A6" s="1" t="s">
        <v>6</v>
      </c>
      <c r="B6" s="1">
        <f>E6+H6+K6</f>
        <v>357520</v>
      </c>
      <c r="C6" s="1">
        <f>F6+I6+L6</f>
        <v>363066</v>
      </c>
      <c r="D6" s="2">
        <f>(B6-C6)/C6</f>
        <v>-0.01527545955831722</v>
      </c>
      <c r="E6" s="1">
        <v>246838</v>
      </c>
      <c r="F6" s="1">
        <v>252491</v>
      </c>
      <c r="G6" s="2">
        <f>(E6-F6)/F6</f>
        <v>-0.022388916832679184</v>
      </c>
      <c r="H6" s="1">
        <v>52359</v>
      </c>
      <c r="I6" s="1">
        <v>53666</v>
      </c>
      <c r="J6" s="2">
        <f>(H6-I6)/I6</f>
        <v>-0.02435433980546342</v>
      </c>
      <c r="K6" s="1">
        <v>58323</v>
      </c>
      <c r="L6" s="1">
        <v>56909</v>
      </c>
      <c r="M6" s="2">
        <f>(K6-L6)/L6</f>
        <v>0.02484668505860233</v>
      </c>
    </row>
    <row r="7" spans="1:13" ht="12.75" customHeight="1">
      <c r="A7" s="1" t="s">
        <v>7</v>
      </c>
      <c r="B7" s="1">
        <f>E7+H7+K7</f>
        <v>170225</v>
      </c>
      <c r="C7" s="1">
        <f>F7+I7+L7</f>
        <v>181494</v>
      </c>
      <c r="D7" s="2">
        <f>(B7-C7)/C7</f>
        <v>-0.06209020683879357</v>
      </c>
      <c r="E7" s="1">
        <v>131786</v>
      </c>
      <c r="F7" s="1">
        <v>138486</v>
      </c>
      <c r="G7" s="2">
        <f>(E7-F7)/F7</f>
        <v>-0.048380341695189406</v>
      </c>
      <c r="H7" s="1">
        <v>17799</v>
      </c>
      <c r="I7" s="1">
        <v>24301</v>
      </c>
      <c r="J7" s="2">
        <f>(H7-I7)/I7</f>
        <v>-0.26756100571992925</v>
      </c>
      <c r="K7" s="1">
        <v>20640</v>
      </c>
      <c r="L7" s="1">
        <v>18707</v>
      </c>
      <c r="M7" s="2">
        <f>(K7-L7)/L7</f>
        <v>0.1033303041642166</v>
      </c>
    </row>
    <row r="8" spans="1:13" ht="12.75" customHeight="1">
      <c r="A8" s="1" t="s">
        <v>8</v>
      </c>
      <c r="B8" s="2">
        <f>(B7/B6)</f>
        <v>0.47612720966659206</v>
      </c>
      <c r="C8" s="2">
        <f>(C7/C6)</f>
        <v>0.4998925815141049</v>
      </c>
      <c r="D8" s="2">
        <f>(B8-C8)</f>
        <v>-0.023765371847512817</v>
      </c>
      <c r="E8" s="2">
        <f>(E7/E6)</f>
        <v>0.5338967257877636</v>
      </c>
      <c r="F8" s="2">
        <f>(F7/F6)</f>
        <v>0.5484789556855492</v>
      </c>
      <c r="G8" s="2">
        <f>(E8-F8)</f>
        <v>-0.01458222989778557</v>
      </c>
      <c r="H8" s="2">
        <f>(H7/H6)</f>
        <v>0.33994155732538817</v>
      </c>
      <c r="I8" s="2">
        <f>(I7/I6)</f>
        <v>0.45281928968061713</v>
      </c>
      <c r="J8" s="2">
        <f>(H8-I8)</f>
        <v>-0.11287773235522897</v>
      </c>
      <c r="K8" s="2">
        <f>(K7/K6)</f>
        <v>0.3538912607376164</v>
      </c>
      <c r="L8" s="2">
        <f>(L7/L6)</f>
        <v>0.3287177775044369</v>
      </c>
      <c r="M8" s="2">
        <f>(K8-L8)</f>
        <v>0.025173483233179472</v>
      </c>
    </row>
    <row r="9" spans="1:13" ht="12.75" customHeight="1">
      <c r="A9" s="1" t="s">
        <v>9</v>
      </c>
      <c r="B9" s="5">
        <f>E9+H9+K9</f>
        <v>35557227.24</v>
      </c>
      <c r="C9" s="5">
        <f>F9+I9+L9</f>
        <v>35184063.82</v>
      </c>
      <c r="D9" s="2">
        <f>(B9-C9)/C9</f>
        <v>0.010606035218361589</v>
      </c>
      <c r="E9" s="5">
        <v>30522056.55</v>
      </c>
      <c r="F9" s="5">
        <v>30472809.18</v>
      </c>
      <c r="G9" s="2">
        <f>(E9-F9)/F9</f>
        <v>0.0016161086334082785</v>
      </c>
      <c r="H9" s="5">
        <v>1328043.32</v>
      </c>
      <c r="I9" s="5">
        <v>1788139.97</v>
      </c>
      <c r="J9" s="2">
        <f>(H9-I9)/I9</f>
        <v>-0.2573046057462716</v>
      </c>
      <c r="K9" s="5">
        <v>3707127.37</v>
      </c>
      <c r="L9" s="5">
        <v>2923114.67</v>
      </c>
      <c r="M9" s="2">
        <f>(K9-L9)/L9</f>
        <v>0.26821140752579514</v>
      </c>
    </row>
    <row r="10" spans="1:13" ht="12.75" customHeight="1">
      <c r="A10" s="1" t="s">
        <v>10</v>
      </c>
      <c r="B10" s="4">
        <f>(B9/B7)</f>
        <v>208.88369651931268</v>
      </c>
      <c r="C10" s="4">
        <f>(C9/C7)</f>
        <v>193.85799982368565</v>
      </c>
      <c r="D10" s="2">
        <f>(B10-C10)/C10</f>
        <v>0.07750877812261008</v>
      </c>
      <c r="E10" s="4">
        <f>(E9/E7)</f>
        <v>231.60317901749806</v>
      </c>
      <c r="F10" s="4">
        <f>(F9/F7)</f>
        <v>220.04252545383648</v>
      </c>
      <c r="G10" s="2">
        <f>(E10-F10)/F10</f>
        <v>0.052538269772253364</v>
      </c>
      <c r="H10" s="4">
        <f>(H9/H7)</f>
        <v>74.61336704309231</v>
      </c>
      <c r="I10" s="4">
        <f>(I9/I7)</f>
        <v>73.58297888975763</v>
      </c>
      <c r="J10" s="2">
        <f>(H10-I10)/I10</f>
        <v>0.014003077462770519</v>
      </c>
      <c r="K10" s="4">
        <f>(K9/K7)</f>
        <v>179.60888420542636</v>
      </c>
      <c r="L10" s="4">
        <f>(L9/L7)</f>
        <v>156.257800288662</v>
      </c>
      <c r="M10" s="2">
        <f>(K10-L10)/L10</f>
        <v>0.14943947677253147</v>
      </c>
    </row>
    <row r="11" spans="1:13" ht="12.75" customHeight="1">
      <c r="A11" s="1"/>
      <c r="B11" s="1"/>
      <c r="C11" s="1"/>
      <c r="D11" s="1"/>
      <c r="E11" s="1"/>
      <c r="F11" s="1"/>
      <c r="G11" s="1"/>
      <c r="H11" s="1"/>
      <c r="I11" s="1"/>
      <c r="J11" s="1"/>
      <c r="K11" s="1"/>
      <c r="L11" s="1"/>
      <c r="M11" s="1"/>
    </row>
    <row r="12" spans="1:13" ht="12.75" customHeight="1">
      <c r="A12" s="6" t="s">
        <v>19</v>
      </c>
      <c r="B12" s="14" t="s">
        <v>1</v>
      </c>
      <c r="C12" s="3"/>
      <c r="D12" s="3"/>
      <c r="E12" s="14" t="s">
        <v>2</v>
      </c>
      <c r="F12" s="14"/>
      <c r="G12" s="14"/>
      <c r="H12" s="14" t="s">
        <v>3</v>
      </c>
      <c r="I12" s="14"/>
      <c r="J12" s="14"/>
      <c r="K12" s="14" t="s">
        <v>4</v>
      </c>
      <c r="L12" s="14"/>
      <c r="M12" s="1"/>
    </row>
    <row r="13" spans="1:13" ht="12.75" customHeight="1">
      <c r="A13" s="1"/>
      <c r="B13" s="15">
        <v>2013</v>
      </c>
      <c r="C13" s="15">
        <v>2012</v>
      </c>
      <c r="D13" s="14" t="s">
        <v>5</v>
      </c>
      <c r="E13" s="15">
        <v>2013</v>
      </c>
      <c r="F13" s="15">
        <v>2012</v>
      </c>
      <c r="G13" s="14" t="s">
        <v>5</v>
      </c>
      <c r="H13" s="15">
        <v>2013</v>
      </c>
      <c r="I13" s="15">
        <v>2012</v>
      </c>
      <c r="J13" s="14" t="s">
        <v>5</v>
      </c>
      <c r="K13" s="15">
        <v>2013</v>
      </c>
      <c r="L13" s="15">
        <v>2012</v>
      </c>
      <c r="M13" s="14" t="s">
        <v>5</v>
      </c>
    </row>
    <row r="14" spans="1:13" ht="12.75" customHeight="1">
      <c r="A14" s="1" t="s">
        <v>6</v>
      </c>
      <c r="B14" s="1">
        <f>E14+H14+K14</f>
        <v>357520</v>
      </c>
      <c r="C14" s="1">
        <f>F14+I14+L14</f>
        <v>363066</v>
      </c>
      <c r="D14" s="2">
        <f>(B14-C14)/C14</f>
        <v>-0.01527545955831722</v>
      </c>
      <c r="E14" s="1">
        <f>E6</f>
        <v>246838</v>
      </c>
      <c r="F14" s="1">
        <f>F6</f>
        <v>252491</v>
      </c>
      <c r="G14" s="2">
        <f>(E14-F14)/F14</f>
        <v>-0.022388916832679184</v>
      </c>
      <c r="H14" s="1">
        <f>H6</f>
        <v>52359</v>
      </c>
      <c r="I14" s="1">
        <f>I6</f>
        <v>53666</v>
      </c>
      <c r="J14" s="2">
        <f>(H14-I14)/I14</f>
        <v>-0.02435433980546342</v>
      </c>
      <c r="K14" s="1">
        <f>K6</f>
        <v>58323</v>
      </c>
      <c r="L14" s="1">
        <f>L6</f>
        <v>56909</v>
      </c>
      <c r="M14" s="2">
        <f>(K14-L14)/L14</f>
        <v>0.02484668505860233</v>
      </c>
    </row>
    <row r="15" spans="1:13" ht="12.75" customHeight="1">
      <c r="A15" s="1" t="s">
        <v>7</v>
      </c>
      <c r="B15" s="1">
        <f>E15+H15+K15</f>
        <v>170225</v>
      </c>
      <c r="C15" s="1">
        <f>F15+I15+L15</f>
        <v>181494</v>
      </c>
      <c r="D15" s="2">
        <f>(B15-C15)/C15</f>
        <v>-0.06209020683879357</v>
      </c>
      <c r="E15" s="1">
        <f>E7</f>
        <v>131786</v>
      </c>
      <c r="F15" s="1">
        <f>F7</f>
        <v>138486</v>
      </c>
      <c r="G15" s="2">
        <f>(E15-F15)/F15</f>
        <v>-0.048380341695189406</v>
      </c>
      <c r="H15" s="1">
        <f>H7</f>
        <v>17799</v>
      </c>
      <c r="I15" s="1">
        <f>I7</f>
        <v>24301</v>
      </c>
      <c r="J15" s="2">
        <f>(H15-I15)/I15</f>
        <v>-0.26756100571992925</v>
      </c>
      <c r="K15" s="1">
        <f>K7</f>
        <v>20640</v>
      </c>
      <c r="L15" s="1">
        <f>L7</f>
        <v>18707</v>
      </c>
      <c r="M15" s="2">
        <f>(K15-L15)/L15</f>
        <v>0.1033303041642166</v>
      </c>
    </row>
    <row r="16" spans="1:13" ht="12.75" customHeight="1">
      <c r="A16" s="1" t="s">
        <v>8</v>
      </c>
      <c r="B16" s="2">
        <f>(B15/B14)</f>
        <v>0.47612720966659206</v>
      </c>
      <c r="C16" s="2">
        <f>(C15/C14)</f>
        <v>0.4998925815141049</v>
      </c>
      <c r="D16" s="2">
        <f>(B16-C16)</f>
        <v>-0.023765371847512817</v>
      </c>
      <c r="E16" s="2">
        <f>(E15/E14)</f>
        <v>0.5338967257877636</v>
      </c>
      <c r="F16" s="2">
        <f>(F15/F14)</f>
        <v>0.5484789556855492</v>
      </c>
      <c r="G16" s="2">
        <f>(E16-F16)</f>
        <v>-0.01458222989778557</v>
      </c>
      <c r="H16" s="2">
        <f>(H15/H14)</f>
        <v>0.33994155732538817</v>
      </c>
      <c r="I16" s="2">
        <f>(I15/I14)</f>
        <v>0.45281928968061713</v>
      </c>
      <c r="J16" s="2">
        <f>(H16-I16)</f>
        <v>-0.11287773235522897</v>
      </c>
      <c r="K16" s="2">
        <f>(K15/K14)</f>
        <v>0.3538912607376164</v>
      </c>
      <c r="L16" s="2">
        <f>(L15/L14)</f>
        <v>0.3287177775044369</v>
      </c>
      <c r="M16" s="2">
        <f>(K16-L16)</f>
        <v>0.025173483233179472</v>
      </c>
    </row>
    <row r="17" spans="1:13" ht="12.75" customHeight="1">
      <c r="A17" s="1" t="s">
        <v>9</v>
      </c>
      <c r="B17" s="5">
        <f>E17+H17+K17</f>
        <v>35557227.24</v>
      </c>
      <c r="C17" s="5">
        <f>F17+I17+L17</f>
        <v>35184063.82</v>
      </c>
      <c r="D17" s="2">
        <f>(B17-C17)/C17</f>
        <v>0.010606035218361589</v>
      </c>
      <c r="E17" s="12">
        <f>E9</f>
        <v>30522056.55</v>
      </c>
      <c r="F17" s="12">
        <f>F9</f>
        <v>30472809.18</v>
      </c>
      <c r="G17" s="2">
        <f>(E17-F17)/F17</f>
        <v>0.0016161086334082785</v>
      </c>
      <c r="H17" s="12">
        <f>H9</f>
        <v>1328043.32</v>
      </c>
      <c r="I17" s="12">
        <f>I9</f>
        <v>1788139.97</v>
      </c>
      <c r="J17" s="2">
        <f>(H17-I17)/I17</f>
        <v>-0.2573046057462716</v>
      </c>
      <c r="K17" s="12">
        <f>K9</f>
        <v>3707127.37</v>
      </c>
      <c r="L17" s="12">
        <f>L9</f>
        <v>2923114.67</v>
      </c>
      <c r="M17" s="2">
        <f>(K17-L17)/L17</f>
        <v>0.26821140752579514</v>
      </c>
    </row>
    <row r="18" spans="1:13" ht="12.75" customHeight="1">
      <c r="A18" s="1" t="s">
        <v>10</v>
      </c>
      <c r="B18" s="4">
        <f>(B17/B15)</f>
        <v>208.88369651931268</v>
      </c>
      <c r="C18" s="4">
        <f>(C17/C15)</f>
        <v>193.85799982368565</v>
      </c>
      <c r="D18" s="2">
        <f>(B18-C18)/C18</f>
        <v>0.07750877812261008</v>
      </c>
      <c r="E18" s="4">
        <f>(E17/E15)</f>
        <v>231.60317901749806</v>
      </c>
      <c r="F18" s="4">
        <f>(F17/F15)</f>
        <v>220.04252545383648</v>
      </c>
      <c r="G18" s="2">
        <f>(E18-F18)/F18</f>
        <v>0.052538269772253364</v>
      </c>
      <c r="H18" s="4">
        <f>(H17/H15)</f>
        <v>74.61336704309231</v>
      </c>
      <c r="I18" s="4">
        <f>(I17/I15)</f>
        <v>73.58297888975763</v>
      </c>
      <c r="J18" s="2">
        <f>(H18-I18)/I18</f>
        <v>0.014003077462770519</v>
      </c>
      <c r="K18" s="4">
        <f>(K17/K15)</f>
        <v>179.60888420542636</v>
      </c>
      <c r="L18" s="4">
        <f>(L17/L15)</f>
        <v>156.257800288662</v>
      </c>
      <c r="M18" s="2">
        <f>(K18-L18)/L18</f>
        <v>0.14943947677253147</v>
      </c>
    </row>
    <row r="19" spans="1:13" ht="15.75">
      <c r="A19" s="21" t="s">
        <v>51</v>
      </c>
      <c r="B19" s="1"/>
      <c r="C19" s="1"/>
      <c r="D19" s="1"/>
      <c r="E19" s="1"/>
      <c r="F19" s="1"/>
      <c r="G19" s="1"/>
      <c r="H19" s="1"/>
      <c r="I19" s="1"/>
      <c r="J19" s="1"/>
      <c r="K19" s="1"/>
      <c r="L19" s="1"/>
      <c r="M19" s="1"/>
    </row>
    <row r="20" spans="1:13" ht="16.5">
      <c r="A20" s="21" t="s">
        <v>52</v>
      </c>
      <c r="B20" s="21"/>
      <c r="C20" s="21"/>
      <c r="D20" s="21"/>
      <c r="E20" s="21"/>
      <c r="F20" s="21"/>
      <c r="G20" s="21"/>
      <c r="H20" s="21"/>
      <c r="I20" s="21"/>
      <c r="J20" s="21"/>
      <c r="K20" s="14"/>
      <c r="L20" s="14"/>
      <c r="M20" s="1"/>
    </row>
    <row r="21" spans="1:13" ht="16.5">
      <c r="A21" s="11" t="s">
        <v>17</v>
      </c>
      <c r="B21" s="14"/>
      <c r="C21" s="14"/>
      <c r="D21" s="14"/>
      <c r="E21" s="14"/>
      <c r="F21" s="14"/>
      <c r="G21" s="14"/>
      <c r="H21" s="14"/>
      <c r="I21" s="14"/>
      <c r="J21" s="14"/>
      <c r="K21" s="14"/>
      <c r="L21" s="14"/>
      <c r="M21" s="1"/>
    </row>
    <row r="22" spans="1:13" ht="16.5">
      <c r="A22" s="1"/>
      <c r="B22" s="14" t="s">
        <v>1</v>
      </c>
      <c r="C22" s="3"/>
      <c r="D22" s="3"/>
      <c r="E22" s="14" t="s">
        <v>2</v>
      </c>
      <c r="F22" s="14"/>
      <c r="G22" s="14"/>
      <c r="H22" s="14" t="s">
        <v>3</v>
      </c>
      <c r="I22" s="14"/>
      <c r="J22" s="14"/>
      <c r="K22" s="14" t="s">
        <v>4</v>
      </c>
      <c r="L22" s="14"/>
      <c r="M22" s="1"/>
    </row>
    <row r="23" spans="1:13" ht="16.5">
      <c r="A23" s="8" t="s">
        <v>20</v>
      </c>
      <c r="B23" s="15">
        <v>2013</v>
      </c>
      <c r="C23" s="15">
        <v>2012</v>
      </c>
      <c r="D23" s="14" t="s">
        <v>5</v>
      </c>
      <c r="E23" s="15">
        <v>2013</v>
      </c>
      <c r="F23" s="15">
        <v>2012</v>
      </c>
      <c r="G23" s="14" t="s">
        <v>5</v>
      </c>
      <c r="H23" s="15">
        <v>2013</v>
      </c>
      <c r="I23" s="15">
        <v>2012</v>
      </c>
      <c r="J23" s="14" t="s">
        <v>5</v>
      </c>
      <c r="K23" s="15">
        <v>2013</v>
      </c>
      <c r="L23" s="15">
        <v>2012</v>
      </c>
      <c r="M23" s="14" t="s">
        <v>5</v>
      </c>
    </row>
    <row r="24" spans="1:13" ht="15.75">
      <c r="A24" s="1" t="s">
        <v>6</v>
      </c>
      <c r="B24" s="1">
        <f>E24+H24+K24</f>
        <v>323700</v>
      </c>
      <c r="C24" s="1">
        <f>F24+I24+L24</f>
        <v>339437</v>
      </c>
      <c r="D24" s="2">
        <f>(B24-C24)/C24</f>
        <v>-0.04636206424167077</v>
      </c>
      <c r="E24" s="1">
        <v>221950</v>
      </c>
      <c r="F24" s="1">
        <v>236615</v>
      </c>
      <c r="G24" s="2">
        <f>(E24-F24)/F24</f>
        <v>-0.061978319210531874</v>
      </c>
      <c r="H24" s="1">
        <v>47032</v>
      </c>
      <c r="I24" s="1">
        <v>49826</v>
      </c>
      <c r="J24" s="2">
        <f>(H24-I24)/I24</f>
        <v>-0.05607514149239353</v>
      </c>
      <c r="K24" s="1">
        <v>54718</v>
      </c>
      <c r="L24" s="1">
        <v>52996</v>
      </c>
      <c r="M24" s="2">
        <f>(K24-L24)/L24</f>
        <v>0.03249301834100687</v>
      </c>
    </row>
    <row r="25" spans="1:13" ht="15.75">
      <c r="A25" s="1" t="s">
        <v>7</v>
      </c>
      <c r="B25" s="1">
        <f>E25+H25+K25</f>
        <v>182095</v>
      </c>
      <c r="C25" s="1">
        <f>F25+I25+L25</f>
        <v>198872</v>
      </c>
      <c r="D25" s="2">
        <f>(B25-C25)/C25</f>
        <v>-0.08436079488314091</v>
      </c>
      <c r="E25" s="1">
        <v>134578</v>
      </c>
      <c r="F25" s="1">
        <v>151287</v>
      </c>
      <c r="G25" s="2">
        <f>(E25-F25)/F25</f>
        <v>-0.11044570914883632</v>
      </c>
      <c r="H25" s="1">
        <v>25535</v>
      </c>
      <c r="I25" s="1">
        <v>25156</v>
      </c>
      <c r="J25" s="2">
        <f>(H25-I25)/I25</f>
        <v>0.015065988233423437</v>
      </c>
      <c r="K25" s="1">
        <v>21982</v>
      </c>
      <c r="L25" s="1">
        <v>22429</v>
      </c>
      <c r="M25" s="2">
        <f>(K25-L25)/L25</f>
        <v>-0.0199295554862009</v>
      </c>
    </row>
    <row r="26" spans="1:13" ht="15.75">
      <c r="A26" s="1" t="s">
        <v>8</v>
      </c>
      <c r="B26" s="2">
        <f>(B25/B24)</f>
        <v>0.5625424776027186</v>
      </c>
      <c r="C26" s="2">
        <f>(C25/C24)</f>
        <v>0.5858878083414595</v>
      </c>
      <c r="D26" s="2">
        <f>(B26-C26)</f>
        <v>-0.0233453307387409</v>
      </c>
      <c r="E26" s="2">
        <f>(E25/E24)</f>
        <v>0.6063437711196216</v>
      </c>
      <c r="F26" s="2">
        <f>(F25/F24)</f>
        <v>0.6393804281216322</v>
      </c>
      <c r="G26" s="2">
        <f>(E26-F26)</f>
        <v>-0.03303665700201064</v>
      </c>
      <c r="H26" s="2">
        <f>(H25/H24)</f>
        <v>0.5429282190848784</v>
      </c>
      <c r="I26" s="2">
        <f>(I25/I24)</f>
        <v>0.50487697186208</v>
      </c>
      <c r="J26" s="2">
        <f>(H26-I26)</f>
        <v>0.0380512472227984</v>
      </c>
      <c r="K26" s="2">
        <f>(K25/K24)</f>
        <v>0.4017325194634307</v>
      </c>
      <c r="L26" s="2">
        <f>(L25/L24)</f>
        <v>0.42322062042418296</v>
      </c>
      <c r="M26" s="2">
        <f>(K26-L26)</f>
        <v>-0.021488100960752266</v>
      </c>
    </row>
    <row r="27" spans="1:13" ht="15.75">
      <c r="A27" s="1" t="s">
        <v>9</v>
      </c>
      <c r="B27" s="5">
        <f>E27+H27+K27</f>
        <v>38999852.239999995</v>
      </c>
      <c r="C27" s="5">
        <f>F27+I27+L27</f>
        <v>40218799.21</v>
      </c>
      <c r="D27" s="2">
        <f>(B27-C27)/C27</f>
        <v>-0.0303078906865257</v>
      </c>
      <c r="E27" s="5">
        <v>32764323.13</v>
      </c>
      <c r="F27" s="5">
        <v>34520090.25</v>
      </c>
      <c r="G27" s="2">
        <f>(E27-F27)/F27</f>
        <v>-0.05086218220417315</v>
      </c>
      <c r="H27" s="5">
        <v>2202026.78</v>
      </c>
      <c r="I27" s="5">
        <v>1875628.17</v>
      </c>
      <c r="J27" s="2">
        <f>(H27-I27)/I27</f>
        <v>0.17402095746941137</v>
      </c>
      <c r="K27" s="5">
        <v>4033502.33</v>
      </c>
      <c r="L27" s="5">
        <v>3823080.79</v>
      </c>
      <c r="M27" s="2">
        <f>(K27-L27)/L27</f>
        <v>0.05503978376559498</v>
      </c>
    </row>
    <row r="28" spans="1:13" ht="15.75">
      <c r="A28" s="1" t="s">
        <v>10</v>
      </c>
      <c r="B28" s="4">
        <f>(B27/B25)</f>
        <v>214.17310876190996</v>
      </c>
      <c r="C28" s="4">
        <f>(C27/C25)</f>
        <v>202.2345991894284</v>
      </c>
      <c r="D28" s="2">
        <f>(B28-C28)/C28</f>
        <v>0.05903297269770858</v>
      </c>
      <c r="E28" s="4">
        <f>(E27/E25)</f>
        <v>243.45972692416294</v>
      </c>
      <c r="F28" s="4">
        <f>(F27/F25)</f>
        <v>228.17618334688373</v>
      </c>
      <c r="G28" s="2">
        <f>(E28-F28)/F28</f>
        <v>0.06698132711793356</v>
      </c>
      <c r="H28" s="4">
        <f>(H27/H25)</f>
        <v>86.23562874486</v>
      </c>
      <c r="I28" s="4">
        <f>(I27/I25)</f>
        <v>74.55987319128637</v>
      </c>
      <c r="J28" s="2">
        <f>(H28-I28)/I28</f>
        <v>0.1565957002584889</v>
      </c>
      <c r="K28" s="4">
        <f>(K27/K25)</f>
        <v>183.49114411791467</v>
      </c>
      <c r="L28" s="4">
        <f>(L27/L25)</f>
        <v>170.45257434571315</v>
      </c>
      <c r="M28" s="2">
        <f>(K28-L28)/L28</f>
        <v>0.07649382722584526</v>
      </c>
    </row>
    <row r="29" spans="1:13" ht="15.75">
      <c r="A29" s="1"/>
      <c r="B29" s="1"/>
      <c r="C29" s="1"/>
      <c r="D29" s="1"/>
      <c r="E29" s="1"/>
      <c r="F29" s="1"/>
      <c r="G29" s="1"/>
      <c r="H29" s="1"/>
      <c r="I29" s="1"/>
      <c r="J29" s="1"/>
      <c r="K29" s="1"/>
      <c r="L29" s="1"/>
      <c r="M29" s="1"/>
    </row>
    <row r="30" spans="1:13" ht="16.5">
      <c r="A30" s="6" t="s">
        <v>21</v>
      </c>
      <c r="B30" s="14" t="s">
        <v>1</v>
      </c>
      <c r="C30" s="3"/>
      <c r="D30" s="3"/>
      <c r="E30" s="14" t="s">
        <v>2</v>
      </c>
      <c r="F30" s="14"/>
      <c r="G30" s="14"/>
      <c r="H30" s="14" t="s">
        <v>3</v>
      </c>
      <c r="I30" s="14"/>
      <c r="J30" s="14"/>
      <c r="K30" s="14" t="s">
        <v>4</v>
      </c>
      <c r="L30" s="14"/>
      <c r="M30" s="1"/>
    </row>
    <row r="31" spans="1:13" ht="16.5">
      <c r="A31" s="1"/>
      <c r="B31" s="15">
        <v>2013</v>
      </c>
      <c r="C31" s="15">
        <v>2012</v>
      </c>
      <c r="D31" s="14" t="s">
        <v>5</v>
      </c>
      <c r="E31" s="15">
        <v>2013</v>
      </c>
      <c r="F31" s="15">
        <v>2012</v>
      </c>
      <c r="G31" s="14" t="s">
        <v>5</v>
      </c>
      <c r="H31" s="15">
        <v>2013</v>
      </c>
      <c r="I31" s="15">
        <v>2012</v>
      </c>
      <c r="J31" s="14" t="s">
        <v>5</v>
      </c>
      <c r="K31" s="15">
        <v>2013</v>
      </c>
      <c r="L31" s="15">
        <v>2012</v>
      </c>
      <c r="M31" s="14" t="s">
        <v>5</v>
      </c>
    </row>
    <row r="32" spans="1:13" ht="15.75">
      <c r="A32" s="1" t="s">
        <v>6</v>
      </c>
      <c r="B32" s="1">
        <f>E32+H32+K32</f>
        <v>681220</v>
      </c>
      <c r="C32" s="1">
        <f>F32+I32+L32</f>
        <v>702503</v>
      </c>
      <c r="D32" s="2">
        <f>(B32-C32)/C32</f>
        <v>-0.030295956031504492</v>
      </c>
      <c r="E32" s="1">
        <f>(E14+E24)</f>
        <v>468788</v>
      </c>
      <c r="F32" s="1">
        <f>(F14+F24)</f>
        <v>489106</v>
      </c>
      <c r="G32" s="2">
        <f>(E32-F32)/F32</f>
        <v>-0.041541097430822765</v>
      </c>
      <c r="H32" s="1">
        <f>(H14+H24)</f>
        <v>99391</v>
      </c>
      <c r="I32" s="1">
        <f>(I14+I24)</f>
        <v>103492</v>
      </c>
      <c r="J32" s="2">
        <f>(H32-I32)/I32</f>
        <v>-0.039626251304448655</v>
      </c>
      <c r="K32" s="1">
        <f>(K14+K24)</f>
        <v>113041</v>
      </c>
      <c r="L32" s="1">
        <f>(L14+L24)</f>
        <v>109905</v>
      </c>
      <c r="M32" s="2">
        <f>(K32-L32)/L32</f>
        <v>0.028533733679086484</v>
      </c>
    </row>
    <row r="33" spans="1:13" ht="15.75">
      <c r="A33" s="1" t="s">
        <v>7</v>
      </c>
      <c r="B33" s="1">
        <f>E33+H33+K33</f>
        <v>352320</v>
      </c>
      <c r="C33" s="1">
        <f>F33+I33+L33</f>
        <v>380366</v>
      </c>
      <c r="D33" s="2">
        <f>(B33-C33)/C33</f>
        <v>-0.07373424543728935</v>
      </c>
      <c r="E33" s="1">
        <f>(E15+E25)</f>
        <v>266364</v>
      </c>
      <c r="F33" s="1">
        <f>(F15+F25)</f>
        <v>289773</v>
      </c>
      <c r="G33" s="2">
        <f>(E33-F33)/F33</f>
        <v>-0.08078392396807156</v>
      </c>
      <c r="H33" s="1">
        <f>(H15+H25)</f>
        <v>43334</v>
      </c>
      <c r="I33" s="1">
        <f>(I15+I25)</f>
        <v>49457</v>
      </c>
      <c r="J33" s="2">
        <f>(H33-I33)/I33</f>
        <v>-0.12380451705521968</v>
      </c>
      <c r="K33" s="1">
        <f>(K15+K25)</f>
        <v>42622</v>
      </c>
      <c r="L33" s="1">
        <f>(L15+L25)</f>
        <v>41136</v>
      </c>
      <c r="M33" s="2">
        <f>(K33-L33)/L33</f>
        <v>0.03612407623492804</v>
      </c>
    </row>
    <row r="34" spans="1:13" ht="15.75">
      <c r="A34" s="1" t="s">
        <v>8</v>
      </c>
      <c r="B34" s="2">
        <f>(B33/B32)</f>
        <v>0.5171897478054079</v>
      </c>
      <c r="C34" s="2">
        <f>(C33/C32)</f>
        <v>0.5414439511290343</v>
      </c>
      <c r="D34" s="2">
        <f>(B34-C34)</f>
        <v>-0.024254203323626378</v>
      </c>
      <c r="E34" s="2">
        <f>(E33/E32)</f>
        <v>0.5681971381520005</v>
      </c>
      <c r="F34" s="2">
        <f>(F33/F32)</f>
        <v>0.5924543963885129</v>
      </c>
      <c r="G34" s="2">
        <f>(E34-F34)</f>
        <v>-0.02425725823651248</v>
      </c>
      <c r="H34" s="2">
        <f>(H33/H32)</f>
        <v>0.4359952108339789</v>
      </c>
      <c r="I34" s="2">
        <f>(I33/I32)</f>
        <v>0.4778823483940788</v>
      </c>
      <c r="J34" s="2">
        <f>(H34-I34)</f>
        <v>-0.041887137560099874</v>
      </c>
      <c r="K34" s="2">
        <f>(K33/K32)</f>
        <v>0.377049035305774</v>
      </c>
      <c r="L34" s="2">
        <f>(L33/L32)</f>
        <v>0.3742868841272008</v>
      </c>
      <c r="M34" s="2">
        <f>(K34-L34)</f>
        <v>0.0027621511785732022</v>
      </c>
    </row>
    <row r="35" spans="1:13" ht="15.75">
      <c r="A35" s="1" t="s">
        <v>9</v>
      </c>
      <c r="B35" s="5">
        <f>E35+H35+K35</f>
        <v>74557079.48</v>
      </c>
      <c r="C35" s="5">
        <f>F35+I35+L35</f>
        <v>75402863.02999999</v>
      </c>
      <c r="D35" s="2">
        <f>(B35-C35)/C35</f>
        <v>-0.01121686254358109</v>
      </c>
      <c r="E35" s="5">
        <f>(E17+E27)</f>
        <v>63286379.68</v>
      </c>
      <c r="F35" s="5">
        <f>(F17+F27)</f>
        <v>64992899.43</v>
      </c>
      <c r="G35" s="2">
        <f>(E35-F35)/F35</f>
        <v>-0.026257018304560967</v>
      </c>
      <c r="H35" s="5">
        <f>(H17+H27)</f>
        <v>3530070.0999999996</v>
      </c>
      <c r="I35" s="5">
        <f>(I17+I27)</f>
        <v>3663768.1399999997</v>
      </c>
      <c r="J35" s="2">
        <f>(H35-I35)/I35</f>
        <v>-0.036491948969238006</v>
      </c>
      <c r="K35" s="5">
        <f>(K17+K27)</f>
        <v>7740629.7</v>
      </c>
      <c r="L35" s="5">
        <f>(L17+L27)</f>
        <v>6746195.46</v>
      </c>
      <c r="M35" s="2">
        <f>(K35-L35)/L35</f>
        <v>0.14740667475412877</v>
      </c>
    </row>
    <row r="36" spans="1:13" ht="15.75">
      <c r="A36" s="1" t="s">
        <v>10</v>
      </c>
      <c r="B36" s="4">
        <f>(B35/B33)</f>
        <v>211.61750533605814</v>
      </c>
      <c r="C36" s="4">
        <f>(C35/C33)</f>
        <v>198.23765276076196</v>
      </c>
      <c r="D36" s="2">
        <f>(B36-C36)/C36</f>
        <v>0.06749400221885858</v>
      </c>
      <c r="E36" s="4">
        <f>(E35/E33)</f>
        <v>237.59359252751872</v>
      </c>
      <c r="F36" s="4">
        <f>(F35/F33)</f>
        <v>224.28901046681366</v>
      </c>
      <c r="G36" s="2">
        <f>(E36-F36)/F36</f>
        <v>0.05931892085579305</v>
      </c>
      <c r="H36" s="4">
        <f>(H35/H33)</f>
        <v>81.46190289380162</v>
      </c>
      <c r="I36" s="4">
        <f>(I35/I33)</f>
        <v>74.07987019026629</v>
      </c>
      <c r="J36" s="2">
        <f>(H36-I36)/I36</f>
        <v>0.09964964415536046</v>
      </c>
      <c r="K36" s="4">
        <f>(K35/K33)</f>
        <v>181.61113274834594</v>
      </c>
      <c r="L36" s="4">
        <f>(L35/L33)</f>
        <v>163.9973614352392</v>
      </c>
      <c r="M36" s="2">
        <f>(K36-L36)/L36</f>
        <v>0.10740277257486373</v>
      </c>
    </row>
    <row r="37" spans="1:13" ht="12" customHeight="1">
      <c r="A37" s="1" t="s">
        <v>11</v>
      </c>
      <c r="B37" s="1"/>
      <c r="C37" s="1"/>
      <c r="D37" s="1"/>
      <c r="E37" s="1"/>
      <c r="F37" s="1"/>
      <c r="G37" s="1"/>
      <c r="H37" s="1"/>
      <c r="I37" s="1"/>
      <c r="J37" s="1"/>
      <c r="K37" s="1"/>
      <c r="L37" s="1"/>
      <c r="M37" s="1"/>
    </row>
    <row r="38" ht="16.5">
      <c r="A38" s="26" t="s">
        <v>53</v>
      </c>
    </row>
    <row r="39" ht="16.5">
      <c r="A39" s="26" t="s">
        <v>54</v>
      </c>
    </row>
    <row r="40" ht="16.5">
      <c r="A40" s="26"/>
    </row>
  </sheetData>
  <sheetProtection/>
  <printOptions horizontalCentered="1"/>
  <pageMargins left="0.25" right="0" top="0.5" bottom="0.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M40"/>
  <sheetViews>
    <sheetView showGridLines="0" zoomScalePageLayoutView="0" workbookViewId="0" topLeftCell="A1">
      <selection activeCell="E29" sqref="E29"/>
    </sheetView>
  </sheetViews>
  <sheetFormatPr defaultColWidth="9.00390625" defaultRowHeight="15.75"/>
  <cols>
    <col min="1" max="1" width="17.875" style="0" customWidth="1"/>
    <col min="2" max="2" width="11.50390625" style="0" customWidth="1"/>
    <col min="3" max="3" width="9.875" style="0" customWidth="1"/>
    <col min="4" max="4" width="6.00390625" style="0" customWidth="1"/>
    <col min="5" max="5" width="11.00390625" style="0" customWidth="1"/>
    <col min="6" max="6" width="10.75390625" style="0" customWidth="1"/>
    <col min="7" max="7" width="6.50390625" style="0" customWidth="1"/>
    <col min="8" max="8" width="10.125" style="0" customWidth="1"/>
    <col min="9" max="9" width="9.875" style="0" customWidth="1"/>
    <col min="10" max="10" width="6.25390625" style="0" customWidth="1"/>
    <col min="11" max="12" width="10.00390625" style="0" customWidth="1"/>
    <col min="13" max="13" width="6.25390625" style="0" customWidth="1"/>
  </cols>
  <sheetData>
    <row r="1" spans="1:12" ht="12.75" customHeight="1">
      <c r="A1" s="9" t="s">
        <v>0</v>
      </c>
      <c r="B1" s="9"/>
      <c r="C1" s="9"/>
      <c r="D1" s="9"/>
      <c r="E1" s="9"/>
      <c r="F1" s="9"/>
      <c r="G1" s="9"/>
      <c r="H1" s="9"/>
      <c r="I1" s="9"/>
      <c r="J1" s="9"/>
      <c r="K1" s="10"/>
      <c r="L1" s="10"/>
    </row>
    <row r="2" spans="1:12" ht="12.75" customHeight="1">
      <c r="A2" s="11" t="s">
        <v>24</v>
      </c>
      <c r="B2" s="9"/>
      <c r="C2" s="9"/>
      <c r="D2" s="9"/>
      <c r="E2" s="9"/>
      <c r="F2" s="9"/>
      <c r="G2" s="9"/>
      <c r="H2" s="9"/>
      <c r="I2" s="9"/>
      <c r="J2" s="9"/>
      <c r="K2" s="10"/>
      <c r="L2" s="10"/>
    </row>
    <row r="3" spans="1:12" ht="12.75" customHeight="1">
      <c r="A3" s="19"/>
      <c r="B3" s="9"/>
      <c r="C3" s="9"/>
      <c r="D3" s="9"/>
      <c r="E3" s="9"/>
      <c r="F3" s="20"/>
      <c r="G3" s="9"/>
      <c r="H3" s="9"/>
      <c r="I3" s="9"/>
      <c r="J3" s="9"/>
      <c r="K3" s="10"/>
      <c r="L3" s="10"/>
    </row>
    <row r="4" spans="1:12" ht="12.75" customHeight="1">
      <c r="A4" s="11"/>
      <c r="B4" s="9"/>
      <c r="C4" s="9"/>
      <c r="D4" s="9"/>
      <c r="E4" s="9"/>
      <c r="F4" s="9"/>
      <c r="G4" s="9"/>
      <c r="H4" s="9"/>
      <c r="I4" s="9"/>
      <c r="J4" s="9"/>
      <c r="K4" s="10"/>
      <c r="L4" s="10"/>
    </row>
    <row r="5" spans="1:13" ht="12.75" customHeight="1">
      <c r="A5" s="1"/>
      <c r="B5" s="14" t="s">
        <v>1</v>
      </c>
      <c r="C5" s="3"/>
      <c r="D5" s="3"/>
      <c r="E5" s="14" t="s">
        <v>2</v>
      </c>
      <c r="F5" s="14"/>
      <c r="G5" s="14"/>
      <c r="H5" s="14" t="s">
        <v>3</v>
      </c>
      <c r="I5" s="14"/>
      <c r="J5" s="14"/>
      <c r="K5" s="14" t="s">
        <v>4</v>
      </c>
      <c r="L5" s="14"/>
      <c r="M5" s="1"/>
    </row>
    <row r="6" spans="1:13" ht="12.75" customHeight="1">
      <c r="A6" s="25" t="s">
        <v>22</v>
      </c>
      <c r="B6" s="15">
        <v>2013</v>
      </c>
      <c r="C6" s="15">
        <v>2012</v>
      </c>
      <c r="D6" s="14" t="s">
        <v>5</v>
      </c>
      <c r="E6" s="15">
        <v>2013</v>
      </c>
      <c r="F6" s="15">
        <v>2012</v>
      </c>
      <c r="G6" s="14" t="s">
        <v>5</v>
      </c>
      <c r="H6" s="15">
        <v>2013</v>
      </c>
      <c r="I6" s="15">
        <v>2012</v>
      </c>
      <c r="J6" s="14" t="s">
        <v>5</v>
      </c>
      <c r="K6" s="15">
        <v>2013</v>
      </c>
      <c r="L6" s="15">
        <v>2012</v>
      </c>
      <c r="M6" s="14" t="s">
        <v>5</v>
      </c>
    </row>
    <row r="7" spans="1:13" ht="12.75" customHeight="1">
      <c r="A7" s="1" t="s">
        <v>6</v>
      </c>
      <c r="B7" s="1">
        <f>E7+H7+K7</f>
        <v>360734</v>
      </c>
      <c r="C7" s="1">
        <f>F7+I7+L7</f>
        <v>363300</v>
      </c>
      <c r="D7" s="2">
        <f>(B7-C7)/C7</f>
        <v>-0.007063033305807872</v>
      </c>
      <c r="E7" s="1">
        <v>244585</v>
      </c>
      <c r="F7" s="1">
        <v>252103</v>
      </c>
      <c r="G7" s="2">
        <f>(E7-F7)/F7</f>
        <v>-0.029821144532195174</v>
      </c>
      <c r="H7" s="1">
        <v>52979</v>
      </c>
      <c r="I7" s="1">
        <v>53015</v>
      </c>
      <c r="J7" s="2">
        <f>(H7-I7)/I7</f>
        <v>-0.0006790530981797604</v>
      </c>
      <c r="K7" s="1">
        <v>63170</v>
      </c>
      <c r="L7" s="1">
        <v>58182</v>
      </c>
      <c r="M7" s="2">
        <f>(K7-L7)/L7</f>
        <v>0.08573098209068096</v>
      </c>
    </row>
    <row r="8" spans="1:13" ht="15.75">
      <c r="A8" s="1" t="s">
        <v>7</v>
      </c>
      <c r="B8" s="1">
        <f>E8+H8+K8</f>
        <v>236583</v>
      </c>
      <c r="C8" s="1">
        <f>F8+I8+L8</f>
        <v>245734</v>
      </c>
      <c r="D8" s="2">
        <f>(B8-C8)/C8</f>
        <v>-0.03723945404380346</v>
      </c>
      <c r="E8" s="1">
        <v>180500</v>
      </c>
      <c r="F8" s="1">
        <v>189230</v>
      </c>
      <c r="G8" s="2">
        <f>(E8-F8)/F8</f>
        <v>-0.04613433387940601</v>
      </c>
      <c r="H8" s="1">
        <v>27436</v>
      </c>
      <c r="I8" s="1">
        <v>29971</v>
      </c>
      <c r="J8" s="2">
        <f>(H8-I8)/I8</f>
        <v>-0.08458176237029127</v>
      </c>
      <c r="K8" s="1">
        <v>28647</v>
      </c>
      <c r="L8" s="1">
        <v>26533</v>
      </c>
      <c r="M8" s="2">
        <f>(K8-L8)/L8</f>
        <v>0.07967436776843931</v>
      </c>
    </row>
    <row r="9" spans="1:13" ht="12.75" customHeight="1">
      <c r="A9" s="1" t="s">
        <v>8</v>
      </c>
      <c r="B9" s="2">
        <f>(B8/B7)</f>
        <v>0.6558378195567925</v>
      </c>
      <c r="C9" s="2">
        <f>(C8/C7)</f>
        <v>0.6763941646022571</v>
      </c>
      <c r="D9" s="2">
        <f>(B9-C9)</f>
        <v>-0.020556345045464552</v>
      </c>
      <c r="E9" s="2">
        <f>(E8/E7)</f>
        <v>0.7379847496780261</v>
      </c>
      <c r="F9" s="2">
        <f>(F8/F7)</f>
        <v>0.7506059031427631</v>
      </c>
      <c r="G9" s="2">
        <f>(E9-F9)</f>
        <v>-0.012621153464737023</v>
      </c>
      <c r="H9" s="2">
        <f>(H8/H7)</f>
        <v>0.5178655693765454</v>
      </c>
      <c r="I9" s="2">
        <f>(I8/I7)</f>
        <v>0.5653305668207111</v>
      </c>
      <c r="J9" s="2">
        <f>(H9-I9)</f>
        <v>-0.04746499744416577</v>
      </c>
      <c r="K9" s="2">
        <f>(K8/K7)</f>
        <v>0.45349058097198036</v>
      </c>
      <c r="L9" s="2">
        <f>(L8/L7)</f>
        <v>0.45603451239214876</v>
      </c>
      <c r="M9" s="2">
        <f>(K9-L9)</f>
        <v>-0.0025439314201683993</v>
      </c>
    </row>
    <row r="10" spans="1:13" ht="12.75" customHeight="1">
      <c r="A10" s="1" t="s">
        <v>9</v>
      </c>
      <c r="B10" s="5">
        <f>E10+H10+K10</f>
        <v>63374606.989999995</v>
      </c>
      <c r="C10" s="5">
        <f>F10+I10+L10</f>
        <v>61198364.24999999</v>
      </c>
      <c r="D10" s="2">
        <f>(B10-C10)/C10</f>
        <v>0.03556047235363815</v>
      </c>
      <c r="E10" s="5">
        <v>54470111.14</v>
      </c>
      <c r="F10" s="5">
        <v>53141350.16</v>
      </c>
      <c r="G10" s="2">
        <f>(E10-F10)/F10</f>
        <v>0.02500427587931658</v>
      </c>
      <c r="H10" s="5">
        <v>2651049.94</v>
      </c>
      <c r="I10" s="5">
        <v>2741937.79</v>
      </c>
      <c r="J10" s="2">
        <f>(H10-I10)/I10</f>
        <v>-0.033147305650577906</v>
      </c>
      <c r="K10" s="5">
        <v>6253445.91</v>
      </c>
      <c r="L10" s="5">
        <v>5315076.3</v>
      </c>
      <c r="M10" s="2">
        <f>(K10-L10)/L10</f>
        <v>0.17654866215184914</v>
      </c>
    </row>
    <row r="11" spans="1:13" ht="12.75" customHeight="1">
      <c r="A11" s="1" t="s">
        <v>10</v>
      </c>
      <c r="B11" s="4">
        <f>(B10/B8)</f>
        <v>267.8747289112066</v>
      </c>
      <c r="C11" s="4">
        <f>(C10/C8)</f>
        <v>249.04312895244448</v>
      </c>
      <c r="D11" s="2">
        <f>(B11-C11)/C11</f>
        <v>0.07561581818367724</v>
      </c>
      <c r="E11" s="4">
        <f>(E10/E8)</f>
        <v>301.7734689196676</v>
      </c>
      <c r="F11" s="4">
        <f>(F10/F8)</f>
        <v>280.82941478623894</v>
      </c>
      <c r="G11" s="2">
        <f>(E11-F11)/F11</f>
        <v>0.07457927492877059</v>
      </c>
      <c r="H11" s="4">
        <f>(H10/H8)</f>
        <v>96.62669266656947</v>
      </c>
      <c r="I11" s="4">
        <f>(I10/I8)</f>
        <v>91.486363151046</v>
      </c>
      <c r="J11" s="2">
        <f>(H11-I11)/I11</f>
        <v>0.056186838545944424</v>
      </c>
      <c r="K11" s="4">
        <f>(K10/K8)</f>
        <v>218.29322127971517</v>
      </c>
      <c r="L11" s="4">
        <f>(L10/L8)</f>
        <v>200.31946255606226</v>
      </c>
      <c r="M11" s="2">
        <f>(K11-L11)/L11</f>
        <v>0.08972547397196962</v>
      </c>
    </row>
    <row r="12" spans="1:13" ht="12.75" customHeight="1">
      <c r="A12" s="1"/>
      <c r="B12" s="1"/>
      <c r="C12" s="1"/>
      <c r="D12" s="1"/>
      <c r="E12" s="1"/>
      <c r="F12" s="1"/>
      <c r="G12" s="1"/>
      <c r="H12" s="1"/>
      <c r="I12" s="1"/>
      <c r="J12" s="1"/>
      <c r="K12" s="1"/>
      <c r="L12" s="1"/>
      <c r="M12" s="1"/>
    </row>
    <row r="13" spans="1:13" ht="12.75" customHeight="1">
      <c r="A13" s="15"/>
      <c r="B13" s="14" t="s">
        <v>1</v>
      </c>
      <c r="C13" s="3"/>
      <c r="D13" s="3"/>
      <c r="E13" s="14" t="s">
        <v>2</v>
      </c>
      <c r="F13" s="14"/>
      <c r="G13" s="14"/>
      <c r="H13" s="14" t="s">
        <v>3</v>
      </c>
      <c r="I13" s="14"/>
      <c r="J13" s="14"/>
      <c r="K13" s="14" t="s">
        <v>4</v>
      </c>
      <c r="L13" s="14"/>
      <c r="M13" s="1"/>
    </row>
    <row r="14" spans="1:13" ht="12.75" customHeight="1">
      <c r="A14" s="6" t="s">
        <v>23</v>
      </c>
      <c r="B14" s="15">
        <v>2013</v>
      </c>
      <c r="C14" s="15">
        <v>2012</v>
      </c>
      <c r="D14" s="14" t="s">
        <v>5</v>
      </c>
      <c r="E14" s="15">
        <v>2013</v>
      </c>
      <c r="F14" s="15">
        <v>2012</v>
      </c>
      <c r="G14" s="14" t="s">
        <v>5</v>
      </c>
      <c r="H14" s="15">
        <v>2013</v>
      </c>
      <c r="I14" s="15">
        <v>2012</v>
      </c>
      <c r="J14" s="14" t="s">
        <v>5</v>
      </c>
      <c r="K14" s="15">
        <v>2013</v>
      </c>
      <c r="L14" s="15">
        <v>2012</v>
      </c>
      <c r="M14" s="14" t="s">
        <v>5</v>
      </c>
    </row>
    <row r="15" spans="1:13" ht="12.75" customHeight="1">
      <c r="A15" s="1" t="s">
        <v>6</v>
      </c>
      <c r="B15" s="1">
        <f>E15+H15+K15</f>
        <v>1041954</v>
      </c>
      <c r="C15" s="1">
        <f>F15+I15+L15</f>
        <v>1065803</v>
      </c>
      <c r="D15" s="2">
        <f>(B15-C15)/C15</f>
        <v>-0.02237655551729541</v>
      </c>
      <c r="E15" s="1">
        <f>SUM('0102b01'!E32,'0304b01'!E7)</f>
        <v>713373</v>
      </c>
      <c r="F15" s="1">
        <f>SUM('0102b01'!F32,'0304b01'!F7)</f>
        <v>741209</v>
      </c>
      <c r="G15" s="2">
        <f>(E15-F15)/F15</f>
        <v>-0.037554859695443525</v>
      </c>
      <c r="H15" s="1">
        <f>SUM('0102b01'!H32,'0304b01'!H7)</f>
        <v>152370</v>
      </c>
      <c r="I15" s="1">
        <f>SUM('0102b01'!I32,'0304b01'!I7)</f>
        <v>156507</v>
      </c>
      <c r="J15" s="2">
        <f>(H15-I15)/I15</f>
        <v>-0.02643332247119937</v>
      </c>
      <c r="K15" s="1">
        <f>SUM('0102b01'!K32,'0304b01'!K7)</f>
        <v>176211</v>
      </c>
      <c r="L15" s="1">
        <f>SUM('0102b01'!L32,'0304b01'!L7)</f>
        <v>168087</v>
      </c>
      <c r="M15" s="2">
        <f>(K15-L15)/L15</f>
        <v>0.04833211372682004</v>
      </c>
    </row>
    <row r="16" spans="1:13" ht="12.75" customHeight="1">
      <c r="A16" s="1" t="s">
        <v>7</v>
      </c>
      <c r="B16" s="1">
        <f>E16+H16+K16</f>
        <v>588903</v>
      </c>
      <c r="C16" s="1">
        <f>F16+I16+L16</f>
        <v>626100</v>
      </c>
      <c r="D16" s="2">
        <f>(B16-C16)/C16</f>
        <v>-0.059410637278390035</v>
      </c>
      <c r="E16" s="1">
        <f>SUM('0102b01'!E33,'0304b01'!E8)</f>
        <v>446864</v>
      </c>
      <c r="F16" s="1">
        <f>SUM('0102b01'!F33,'0304b01'!F8)</f>
        <v>479003</v>
      </c>
      <c r="G16" s="2">
        <f>(E16-F16)/F16</f>
        <v>-0.0670956131798757</v>
      </c>
      <c r="H16" s="1">
        <f>SUM('0102b01'!H33,'0304b01'!H8)</f>
        <v>70770</v>
      </c>
      <c r="I16" s="1">
        <f>SUM('0102b01'!I33,'0304b01'!I8)</f>
        <v>79428</v>
      </c>
      <c r="J16" s="2">
        <f>(H16-I16)/I16</f>
        <v>-0.10900438132648436</v>
      </c>
      <c r="K16" s="1">
        <f>SUM('0102b01'!K33,'0304b01'!K8)</f>
        <v>71269</v>
      </c>
      <c r="L16" s="1">
        <f>SUM('0102b01'!L33,'0304b01'!L8)</f>
        <v>67669</v>
      </c>
      <c r="M16" s="2">
        <f>(K16-L16)/L16</f>
        <v>0.053200135955903</v>
      </c>
    </row>
    <row r="17" spans="1:13" ht="12.75" customHeight="1">
      <c r="A17" s="1" t="s">
        <v>8</v>
      </c>
      <c r="B17" s="2">
        <f>(B16/B15)</f>
        <v>0.5651909777207055</v>
      </c>
      <c r="C17" s="2">
        <f>(C16/C15)</f>
        <v>0.5874443963846977</v>
      </c>
      <c r="D17" s="2">
        <f>(B17-C17)</f>
        <v>-0.02225341866399222</v>
      </c>
      <c r="E17" s="2">
        <f>(E16/E15)</f>
        <v>0.6264100267321584</v>
      </c>
      <c r="F17" s="2">
        <f>(F16/F15)</f>
        <v>0.6462455258908081</v>
      </c>
      <c r="G17" s="2">
        <f>(E17-F17)</f>
        <v>-0.019835499158649683</v>
      </c>
      <c r="H17" s="2">
        <f>(H16/H15)</f>
        <v>0.46446150817089976</v>
      </c>
      <c r="I17" s="2">
        <f>(I16/I15)</f>
        <v>0.5075044566696697</v>
      </c>
      <c r="J17" s="2">
        <f>(H17-I17)</f>
        <v>-0.04304294849876994</v>
      </c>
      <c r="K17" s="2">
        <f>(K16/K15)</f>
        <v>0.4044526164654874</v>
      </c>
      <c r="L17" s="2">
        <f>(L16/L15)</f>
        <v>0.40258318608815674</v>
      </c>
      <c r="M17" s="2">
        <f>(K17-L17)</f>
        <v>0.001869430377330672</v>
      </c>
    </row>
    <row r="18" spans="1:13" ht="12.75" customHeight="1">
      <c r="A18" s="1" t="s">
        <v>9</v>
      </c>
      <c r="B18" s="5">
        <f>E18+H18+K18</f>
        <v>137931686.46999997</v>
      </c>
      <c r="C18" s="5">
        <f>F18+I18+L18</f>
        <v>136601227.28</v>
      </c>
      <c r="D18" s="2">
        <f>(B18-C18)/C18</f>
        <v>0.009739730868397274</v>
      </c>
      <c r="E18" s="12">
        <f>SUM('0102b01'!E35,'0304b01'!E10)</f>
        <v>117756490.82</v>
      </c>
      <c r="F18" s="12">
        <f>SUM('0102b01'!F35,'0304b01'!F10)</f>
        <v>118134249.59</v>
      </c>
      <c r="G18" s="23">
        <f>(E18-F18)/F18</f>
        <v>-0.0031977074498807144</v>
      </c>
      <c r="H18" s="12">
        <f>SUM('0102b01'!H35,'0304b01'!H10)</f>
        <v>6181120.039999999</v>
      </c>
      <c r="I18" s="12">
        <f>SUM('0102b01'!I35,'0304b01'!I10)</f>
        <v>6405705.93</v>
      </c>
      <c r="J18" s="23">
        <f>(H18-I18)/I18</f>
        <v>-0.03506028725861298</v>
      </c>
      <c r="K18" s="12">
        <f>SUM('0102b01'!K35,'0304b01'!K10)</f>
        <v>13994075.61</v>
      </c>
      <c r="L18" s="12">
        <f>SUM('0102b01'!L35,'0304b01'!L10)</f>
        <v>12061271.76</v>
      </c>
      <c r="M18" s="2">
        <f>(K18-L18)/L18</f>
        <v>0.16024876053369017</v>
      </c>
    </row>
    <row r="19" spans="1:13" ht="12.75" customHeight="1">
      <c r="A19" s="1" t="s">
        <v>10</v>
      </c>
      <c r="B19" s="4">
        <f>(B18/B16)</f>
        <v>234.21800614023016</v>
      </c>
      <c r="C19" s="4">
        <f>(C18/C16)</f>
        <v>218.1779704200607</v>
      </c>
      <c r="D19" s="2">
        <f>(B19-C19)/C19</f>
        <v>0.07351812691853075</v>
      </c>
      <c r="E19" s="4">
        <f>(E18/E16)</f>
        <v>263.51751499337604</v>
      </c>
      <c r="F19" s="4">
        <f>(F18/F16)</f>
        <v>246.62528124040978</v>
      </c>
      <c r="G19" s="2">
        <f>(E19-F19)/F19</f>
        <v>0.06849352048584083</v>
      </c>
      <c r="H19" s="4">
        <f>(H18/H16)</f>
        <v>87.34096425038857</v>
      </c>
      <c r="I19" s="4">
        <f>(I18/I16)</f>
        <v>80.64795701767638</v>
      </c>
      <c r="J19" s="2">
        <f>(H19-I19)/I19</f>
        <v>0.0829904126554033</v>
      </c>
      <c r="K19" s="4">
        <f>(K18/K16)</f>
        <v>196.35571721225216</v>
      </c>
      <c r="L19" s="4">
        <f>(L18/L16)</f>
        <v>178.2392492869704</v>
      </c>
      <c r="M19" s="2">
        <f>(K19-L19)/L19</f>
        <v>0.10164129392238253</v>
      </c>
    </row>
    <row r="20" spans="1:13" ht="15.75">
      <c r="A20" s="21" t="s">
        <v>51</v>
      </c>
      <c r="B20" s="1"/>
      <c r="C20" s="1"/>
      <c r="D20" s="1"/>
      <c r="E20" s="1"/>
      <c r="F20" s="1"/>
      <c r="G20" s="1"/>
      <c r="H20" s="1"/>
      <c r="I20" s="1"/>
      <c r="J20" s="1"/>
      <c r="K20" s="1"/>
      <c r="L20" s="1"/>
      <c r="M20" s="1"/>
    </row>
    <row r="21" spans="1:13" ht="16.5">
      <c r="A21" s="21" t="s">
        <v>52</v>
      </c>
      <c r="B21" s="14"/>
      <c r="C21" s="14"/>
      <c r="D21" s="14"/>
      <c r="E21" s="14"/>
      <c r="F21" s="14"/>
      <c r="G21" s="14"/>
      <c r="H21" s="14"/>
      <c r="I21" s="14"/>
      <c r="J21" s="14"/>
      <c r="K21" s="14"/>
      <c r="L21" s="14"/>
      <c r="M21" s="1"/>
    </row>
    <row r="22" spans="1:13" ht="16.5">
      <c r="A22" s="11" t="s">
        <v>55</v>
      </c>
      <c r="B22" s="14"/>
      <c r="C22" s="14"/>
      <c r="D22" s="14"/>
      <c r="E22" s="14"/>
      <c r="F22" s="14"/>
      <c r="G22" s="14"/>
      <c r="H22" s="14"/>
      <c r="I22" s="14"/>
      <c r="J22" s="14"/>
      <c r="K22" s="14"/>
      <c r="L22" s="14"/>
      <c r="M22" s="1"/>
    </row>
    <row r="23" spans="1:13" ht="16.5">
      <c r="A23" s="1"/>
      <c r="B23" s="14" t="s">
        <v>1</v>
      </c>
      <c r="C23" s="3"/>
      <c r="D23" s="3"/>
      <c r="E23" s="14" t="s">
        <v>2</v>
      </c>
      <c r="F23" s="14"/>
      <c r="G23" s="14"/>
      <c r="H23" s="14" t="s">
        <v>3</v>
      </c>
      <c r="I23" s="14"/>
      <c r="J23" s="14"/>
      <c r="K23" s="14" t="s">
        <v>4</v>
      </c>
      <c r="L23" s="14"/>
      <c r="M23" s="1"/>
    </row>
    <row r="24" spans="1:13" ht="16.5">
      <c r="A24" s="8" t="s">
        <v>25</v>
      </c>
      <c r="B24" s="15">
        <v>2013</v>
      </c>
      <c r="C24" s="15">
        <v>2012</v>
      </c>
      <c r="D24" s="14" t="s">
        <v>5</v>
      </c>
      <c r="E24" s="15">
        <v>2013</v>
      </c>
      <c r="F24" s="15">
        <v>2012</v>
      </c>
      <c r="G24" s="14" t="s">
        <v>5</v>
      </c>
      <c r="H24" s="15">
        <v>2013</v>
      </c>
      <c r="I24" s="15">
        <v>2012</v>
      </c>
      <c r="J24" s="14" t="s">
        <v>5</v>
      </c>
      <c r="K24" s="15">
        <v>2013</v>
      </c>
      <c r="L24" s="15">
        <v>2012</v>
      </c>
      <c r="M24" s="14" t="s">
        <v>5</v>
      </c>
    </row>
    <row r="25" spans="1:13" ht="15.75">
      <c r="A25" s="1" t="s">
        <v>6</v>
      </c>
      <c r="B25" s="1">
        <f>E25+H25+K25</f>
        <v>351652</v>
      </c>
      <c r="C25" s="1">
        <f>F25+I25+L25</f>
        <v>354754</v>
      </c>
      <c r="D25" s="2">
        <f>(B25-C25)/C25</f>
        <v>-0.00874408745214994</v>
      </c>
      <c r="E25" s="1">
        <v>239430</v>
      </c>
      <c r="F25" s="1">
        <v>244721</v>
      </c>
      <c r="G25" s="2">
        <f>(E25-F25)/F25</f>
        <v>-0.021620539308028326</v>
      </c>
      <c r="H25" s="1">
        <v>51162</v>
      </c>
      <c r="I25" s="1">
        <v>51998</v>
      </c>
      <c r="J25" s="2">
        <f>(H25-I25)/I25</f>
        <v>-0.016077541443901687</v>
      </c>
      <c r="K25" s="1">
        <v>61060</v>
      </c>
      <c r="L25" s="1">
        <v>58035</v>
      </c>
      <c r="M25" s="2">
        <f>(K25-L25)/L25</f>
        <v>0.052123718445765486</v>
      </c>
    </row>
    <row r="26" spans="1:13" ht="15.75">
      <c r="A26" s="1" t="s">
        <v>7</v>
      </c>
      <c r="B26" s="1">
        <f>E26+H26+K26</f>
        <v>204584</v>
      </c>
      <c r="C26" s="1">
        <f>F26+I26+L26</f>
        <v>237549</v>
      </c>
      <c r="D26" s="2">
        <f>(B26-C26)/C26</f>
        <v>-0.1387713692753916</v>
      </c>
      <c r="E26" s="1">
        <v>155446</v>
      </c>
      <c r="F26" s="1">
        <v>181731</v>
      </c>
      <c r="G26" s="2">
        <f>(E26-F26)/F26</f>
        <v>-0.14463685337119148</v>
      </c>
      <c r="H26" s="1">
        <v>23267</v>
      </c>
      <c r="I26" s="1">
        <v>28946</v>
      </c>
      <c r="J26" s="2">
        <f>(H26-I26)/I26</f>
        <v>-0.19619291093760796</v>
      </c>
      <c r="K26" s="1">
        <v>25871</v>
      </c>
      <c r="L26" s="1">
        <v>26872</v>
      </c>
      <c r="M26" s="2">
        <f>(K26-L26)/L26</f>
        <v>-0.037250669842214944</v>
      </c>
    </row>
    <row r="27" spans="1:13" ht="15.75">
      <c r="A27" s="1" t="s">
        <v>8</v>
      </c>
      <c r="B27" s="2">
        <f>(B26/B25)</f>
        <v>0.5817797140354669</v>
      </c>
      <c r="C27" s="2">
        <f>(C26/C25)</f>
        <v>0.6696161283593701</v>
      </c>
      <c r="D27" s="2">
        <f>(B27-C27)</f>
        <v>-0.08783641432390321</v>
      </c>
      <c r="E27" s="2">
        <f>(E26/E25)</f>
        <v>0.6492335964582551</v>
      </c>
      <c r="F27" s="2">
        <f>(F26/F25)</f>
        <v>0.7426048438834427</v>
      </c>
      <c r="G27" s="2">
        <f>(E27-F27)</f>
        <v>-0.09337124742518765</v>
      </c>
      <c r="H27" s="2">
        <f>(H26/H25)</f>
        <v>0.45477111919002383</v>
      </c>
      <c r="I27" s="2">
        <f>(I26/I25)</f>
        <v>0.5566752567406439</v>
      </c>
      <c r="J27" s="2">
        <f>(H27-I27)</f>
        <v>-0.10190413755062006</v>
      </c>
      <c r="K27" s="2">
        <f>(K26/K25)</f>
        <v>0.42369800196528007</v>
      </c>
      <c r="L27" s="2">
        <f>(L26/L25)</f>
        <v>0.4630309296114414</v>
      </c>
      <c r="M27" s="2">
        <f>(K27-L27)</f>
        <v>-0.03933292764616131</v>
      </c>
    </row>
    <row r="28" spans="1:13" ht="15.75">
      <c r="A28" s="1" t="s">
        <v>9</v>
      </c>
      <c r="B28" s="5">
        <f>E28+H28+K28</f>
        <v>45824036.379999995</v>
      </c>
      <c r="C28" s="5">
        <f>F28+I28+L28</f>
        <v>55697044.66</v>
      </c>
      <c r="D28" s="2">
        <f>(B28-C28)/C28</f>
        <v>-0.1772626957187642</v>
      </c>
      <c r="E28" s="5">
        <v>38824652.12</v>
      </c>
      <c r="F28" s="5">
        <v>47800723.62</v>
      </c>
      <c r="G28" s="2">
        <f>(E28-F28)/F28</f>
        <v>-0.18778107987144319</v>
      </c>
      <c r="H28" s="5">
        <v>2013618.32</v>
      </c>
      <c r="I28" s="5">
        <v>2733466.07</v>
      </c>
      <c r="J28" s="2">
        <f>(H28-I28)/I28</f>
        <v>-0.26334614425998704</v>
      </c>
      <c r="K28" s="5">
        <v>4985765.94</v>
      </c>
      <c r="L28" s="5">
        <v>5162854.97</v>
      </c>
      <c r="M28" s="2">
        <f>(K28-L28)/L28</f>
        <v>-0.03430060132020314</v>
      </c>
    </row>
    <row r="29" spans="1:13" ht="15.75">
      <c r="A29" s="1" t="s">
        <v>10</v>
      </c>
      <c r="B29" s="4">
        <f>(B28/B26)</f>
        <v>223.98641330700346</v>
      </c>
      <c r="C29" s="4">
        <f>(C28/C26)</f>
        <v>234.46549831824169</v>
      </c>
      <c r="D29" s="2">
        <f>(B29-C29)/C29</f>
        <v>-0.04469350538310284</v>
      </c>
      <c r="E29" s="4">
        <f>(E28/E26)</f>
        <v>249.7629538231926</v>
      </c>
      <c r="F29" s="4">
        <f>(F28/F26)</f>
        <v>263.03010284431383</v>
      </c>
      <c r="G29" s="2">
        <f>(E29-F29)/F29</f>
        <v>-0.05043966024289622</v>
      </c>
      <c r="H29" s="4">
        <f>(H28/H26)</f>
        <v>86.5439601151846</v>
      </c>
      <c r="I29" s="4">
        <f>(I28/I26)</f>
        <v>94.43329199198507</v>
      </c>
      <c r="J29" s="2">
        <f>(H29-I29)/I29</f>
        <v>-0.08354396749686613</v>
      </c>
      <c r="K29" s="4">
        <f>(K28/K26)</f>
        <v>192.71639828379267</v>
      </c>
      <c r="L29" s="4">
        <f>(L28/L26)</f>
        <v>192.12767825245606</v>
      </c>
      <c r="M29" s="2">
        <f>(K29-L29)/L29</f>
        <v>0.003064212489795601</v>
      </c>
    </row>
    <row r="30" spans="1:13" ht="15.75">
      <c r="A30" s="1"/>
      <c r="B30" s="1"/>
      <c r="C30" s="1"/>
      <c r="D30" s="1"/>
      <c r="E30" s="1"/>
      <c r="F30" s="1"/>
      <c r="G30" s="1"/>
      <c r="H30" s="1"/>
      <c r="I30" s="1"/>
      <c r="J30" s="1"/>
      <c r="K30" s="1"/>
      <c r="L30" s="1"/>
      <c r="M30" s="1"/>
    </row>
    <row r="31" spans="1:13" ht="16.5">
      <c r="A31" s="6" t="s">
        <v>26</v>
      </c>
      <c r="B31" s="14" t="s">
        <v>1</v>
      </c>
      <c r="C31" s="3"/>
      <c r="D31" s="3"/>
      <c r="E31" s="14" t="s">
        <v>2</v>
      </c>
      <c r="F31" s="14"/>
      <c r="G31" s="14"/>
      <c r="H31" s="14" t="s">
        <v>3</v>
      </c>
      <c r="I31" s="14"/>
      <c r="J31" s="14"/>
      <c r="K31" s="14" t="s">
        <v>4</v>
      </c>
      <c r="L31" s="14"/>
      <c r="M31" s="1"/>
    </row>
    <row r="32" spans="1:13" ht="16.5">
      <c r="A32" s="1"/>
      <c r="B32" s="15">
        <v>2013</v>
      </c>
      <c r="C32" s="15">
        <v>2012</v>
      </c>
      <c r="D32" s="14" t="s">
        <v>5</v>
      </c>
      <c r="E32" s="15">
        <v>2013</v>
      </c>
      <c r="F32" s="15">
        <v>2012</v>
      </c>
      <c r="G32" s="14" t="s">
        <v>5</v>
      </c>
      <c r="H32" s="15">
        <v>2013</v>
      </c>
      <c r="I32" s="15">
        <v>2012</v>
      </c>
      <c r="J32" s="14" t="s">
        <v>5</v>
      </c>
      <c r="K32" s="15">
        <v>2013</v>
      </c>
      <c r="L32" s="15">
        <v>2012</v>
      </c>
      <c r="M32" s="14" t="s">
        <v>5</v>
      </c>
    </row>
    <row r="33" spans="1:13" ht="15.75">
      <c r="A33" s="1" t="s">
        <v>6</v>
      </c>
      <c r="B33" s="1">
        <f>E33+H33+K33</f>
        <v>1393606</v>
      </c>
      <c r="C33" s="1">
        <f>F33+I33+L33</f>
        <v>1420557</v>
      </c>
      <c r="D33" s="2">
        <f>(B33-C33)/C33</f>
        <v>-0.018972135577805044</v>
      </c>
      <c r="E33" s="1">
        <f>(E15+E25)</f>
        <v>952803</v>
      </c>
      <c r="F33" s="1">
        <f>(F15+F25)</f>
        <v>985930</v>
      </c>
      <c r="G33" s="2">
        <f>(E33-F33)/F33</f>
        <v>-0.03359974846084408</v>
      </c>
      <c r="H33" s="1">
        <f>(H15+H25)</f>
        <v>203532</v>
      </c>
      <c r="I33" s="1">
        <f>(I15+I25)</f>
        <v>208505</v>
      </c>
      <c r="J33" s="2">
        <f>(H33-I33)/I33</f>
        <v>-0.023850746984484784</v>
      </c>
      <c r="K33" s="1">
        <f>K15+K25</f>
        <v>237271</v>
      </c>
      <c r="L33" s="1">
        <f>L15+L25</f>
        <v>226122</v>
      </c>
      <c r="M33" s="2">
        <f>(K33-L33)/L33</f>
        <v>0.04930524230282768</v>
      </c>
    </row>
    <row r="34" spans="1:13" ht="15.75">
      <c r="A34" s="1" t="s">
        <v>7</v>
      </c>
      <c r="B34" s="1">
        <f>E34+H34+K34</f>
        <v>793487</v>
      </c>
      <c r="C34" s="1">
        <f>F34+I34+L34</f>
        <v>863649</v>
      </c>
      <c r="D34" s="2">
        <f>(B34-C34)/C34</f>
        <v>-0.08123902187115367</v>
      </c>
      <c r="E34" s="1">
        <f>(E16+E26)</f>
        <v>602310</v>
      </c>
      <c r="F34" s="1">
        <f>(F16+F26)</f>
        <v>660734</v>
      </c>
      <c r="G34" s="2">
        <f>(E34-F34)/F34</f>
        <v>-0.08842287516610316</v>
      </c>
      <c r="H34" s="1">
        <f>(H16+H26)</f>
        <v>94037</v>
      </c>
      <c r="I34" s="1">
        <f>(I16+I26)</f>
        <v>108374</v>
      </c>
      <c r="J34" s="2">
        <f>(H34-I34)/I34</f>
        <v>-0.13229187812574972</v>
      </c>
      <c r="K34" s="1">
        <f>K16+K26</f>
        <v>97140</v>
      </c>
      <c r="L34" s="1">
        <f>L16+L26</f>
        <v>94541</v>
      </c>
      <c r="M34" s="2">
        <f>(K34-L34)/L34</f>
        <v>0.027490718312689733</v>
      </c>
    </row>
    <row r="35" spans="1:13" ht="15.75">
      <c r="A35" s="1" t="s">
        <v>8</v>
      </c>
      <c r="B35" s="2">
        <f>(B34/B33)</f>
        <v>0.5693768540032118</v>
      </c>
      <c r="C35" s="2">
        <f>(C34/C33)</f>
        <v>0.6079650446972561</v>
      </c>
      <c r="D35" s="2">
        <f>(B35-C35)</f>
        <v>-0.03858819069404429</v>
      </c>
      <c r="E35" s="2">
        <f>(E34/E33)</f>
        <v>0.632145364781597</v>
      </c>
      <c r="F35" s="2">
        <f>(F34/F33)</f>
        <v>0.6701631961701136</v>
      </c>
      <c r="G35" s="2">
        <f>(E35-F35)</f>
        <v>-0.038017831388516554</v>
      </c>
      <c r="H35" s="2">
        <f>(H34/H33)</f>
        <v>0.46202562741976694</v>
      </c>
      <c r="I35" s="2">
        <f>(I34/I33)</f>
        <v>0.5197669120644589</v>
      </c>
      <c r="J35" s="2">
        <f>(H35-I35)</f>
        <v>-0.05774128464469197</v>
      </c>
      <c r="K35" s="2">
        <f>(K34/K33)</f>
        <v>0.40940527919551906</v>
      </c>
      <c r="L35" s="2">
        <f>(L34/L33)</f>
        <v>0.41809731030151864</v>
      </c>
      <c r="M35" s="2">
        <f>(K35-L35)</f>
        <v>-0.008692031105999587</v>
      </c>
    </row>
    <row r="36" spans="1:13" ht="15.75">
      <c r="A36" s="1" t="s">
        <v>9</v>
      </c>
      <c r="B36" s="5">
        <f>E36+H36+K36</f>
        <v>183755722.85000002</v>
      </c>
      <c r="C36" s="5">
        <f>F36+I36+L36</f>
        <v>192298271.94</v>
      </c>
      <c r="D36" s="2">
        <f>(B36-C36)/C36</f>
        <v>-0.04442343139030069</v>
      </c>
      <c r="E36" s="5">
        <f>(E18+E28)</f>
        <v>156581142.94</v>
      </c>
      <c r="F36" s="5">
        <f>(F18+F28)</f>
        <v>165934973.21</v>
      </c>
      <c r="G36" s="2">
        <f>(E36-F36)/F36</f>
        <v>-0.056370456987160956</v>
      </c>
      <c r="H36" s="5">
        <f>(H18+H28)</f>
        <v>8194738.359999999</v>
      </c>
      <c r="I36" s="5">
        <f>(I18+I28)</f>
        <v>9139172</v>
      </c>
      <c r="J36" s="2">
        <f>(H36-I36)/I36</f>
        <v>-0.10333908148353052</v>
      </c>
      <c r="K36" s="12">
        <f>K18+K28</f>
        <v>18979841.55</v>
      </c>
      <c r="L36" s="12">
        <f>L18+L28</f>
        <v>17224126.73</v>
      </c>
      <c r="M36" s="2">
        <f>(K36-L36)/L36</f>
        <v>0.10193345924133247</v>
      </c>
    </row>
    <row r="37" spans="1:13" ht="15.75">
      <c r="A37" s="1" t="s">
        <v>10</v>
      </c>
      <c r="B37" s="4">
        <f>(B36/B34)</f>
        <v>231.58000427228174</v>
      </c>
      <c r="C37" s="4">
        <f>(C36/C34)</f>
        <v>222.65789914652828</v>
      </c>
      <c r="D37" s="2">
        <f>(B37-C37)/C37</f>
        <v>0.04007091219288807</v>
      </c>
      <c r="E37" s="4">
        <f>(E36/E34)</f>
        <v>259.967695937308</v>
      </c>
      <c r="F37" s="4">
        <f>(F36/F34)</f>
        <v>251.13733092288274</v>
      </c>
      <c r="G37" s="2">
        <f>(E37-F37)/F37</f>
        <v>0.03516149901719242</v>
      </c>
      <c r="H37" s="4">
        <f>(H36/H34)</f>
        <v>87.14376638982527</v>
      </c>
      <c r="I37" s="4">
        <f>(I36/I34)</f>
        <v>84.32993153339362</v>
      </c>
      <c r="J37" s="2">
        <f>(H37-I37)/I37</f>
        <v>0.03336697665072111</v>
      </c>
      <c r="K37" s="4">
        <f>(K36/K34)</f>
        <v>195.38646849907352</v>
      </c>
      <c r="L37" s="4">
        <f>(L36/L34)</f>
        <v>182.18684729376673</v>
      </c>
      <c r="M37" s="2">
        <f>(K37-L37)/L37</f>
        <v>0.07245101060464089</v>
      </c>
    </row>
    <row r="38" ht="15.75">
      <c r="A38" s="1" t="s">
        <v>12</v>
      </c>
    </row>
    <row r="39" ht="16.5">
      <c r="A39" s="26" t="s">
        <v>53</v>
      </c>
    </row>
    <row r="40" ht="16.5">
      <c r="A40" s="26" t="s">
        <v>54</v>
      </c>
    </row>
  </sheetData>
  <sheetProtection/>
  <printOptions horizontalCentered="1"/>
  <pageMargins left="0.75" right="0.75" top="0.75" bottom="0.75" header="0.5" footer="0.5"/>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M40"/>
  <sheetViews>
    <sheetView showGridLines="0" zoomScalePageLayoutView="0" workbookViewId="0" topLeftCell="A1">
      <selection activeCell="K27" sqref="K27"/>
    </sheetView>
  </sheetViews>
  <sheetFormatPr defaultColWidth="9.00390625" defaultRowHeight="15.75"/>
  <cols>
    <col min="1" max="1" width="17.625" style="0" customWidth="1"/>
    <col min="2" max="3" width="9.625" style="0" customWidth="1"/>
    <col min="4" max="4" width="8.125" style="0" customWidth="1"/>
    <col min="5" max="5" width="12.625" style="0" customWidth="1"/>
    <col min="6" max="6" width="12.25390625" style="0" customWidth="1"/>
    <col min="7" max="7" width="6.50390625" style="0" customWidth="1"/>
    <col min="8" max="8" width="12.125" style="0" customWidth="1"/>
    <col min="9" max="9" width="11.25390625" style="0" customWidth="1"/>
    <col min="10" max="10" width="8.125" style="0" customWidth="1"/>
    <col min="11" max="11" width="11.75390625" style="0" customWidth="1"/>
    <col min="12" max="12" width="10.375" style="0" customWidth="1"/>
    <col min="13" max="13" width="6.25390625" style="0" customWidth="1"/>
  </cols>
  <sheetData>
    <row r="1" spans="1:12" ht="12.75" customHeight="1">
      <c r="A1" s="9" t="s">
        <v>0</v>
      </c>
      <c r="B1" s="9"/>
      <c r="C1" s="9"/>
      <c r="D1" s="9"/>
      <c r="E1" s="9"/>
      <c r="F1" s="9"/>
      <c r="G1" s="9"/>
      <c r="H1" s="9"/>
      <c r="I1" s="9"/>
      <c r="J1" s="9"/>
      <c r="K1" s="10"/>
      <c r="L1" s="10"/>
    </row>
    <row r="2" spans="1:12" ht="12.75" customHeight="1">
      <c r="A2" s="11" t="s">
        <v>44</v>
      </c>
      <c r="B2" s="9"/>
      <c r="C2" s="9"/>
      <c r="D2" s="9"/>
      <c r="E2" s="9"/>
      <c r="F2" s="9"/>
      <c r="G2" s="9"/>
      <c r="H2" s="9"/>
      <c r="I2" s="9"/>
      <c r="J2" s="9"/>
      <c r="K2" s="10"/>
      <c r="L2" s="10"/>
    </row>
    <row r="3" spans="1:12" ht="12.75" customHeight="1">
      <c r="A3" s="19"/>
      <c r="B3" s="9"/>
      <c r="C3" s="9"/>
      <c r="D3" s="9"/>
      <c r="E3" s="9"/>
      <c r="F3" s="9"/>
      <c r="G3" s="9"/>
      <c r="H3" s="9"/>
      <c r="I3" s="9"/>
      <c r="J3" s="9"/>
      <c r="K3" s="10"/>
      <c r="L3" s="10"/>
    </row>
    <row r="4" spans="2:12" ht="12.75" customHeight="1">
      <c r="B4" s="7" t="s">
        <v>1</v>
      </c>
      <c r="C4" s="3"/>
      <c r="D4" s="3"/>
      <c r="E4" s="7" t="s">
        <v>2</v>
      </c>
      <c r="F4" s="7"/>
      <c r="G4" s="7"/>
      <c r="H4" s="7" t="s">
        <v>3</v>
      </c>
      <c r="I4" s="7"/>
      <c r="J4" s="7"/>
      <c r="K4" s="7" t="s">
        <v>4</v>
      </c>
      <c r="L4" s="7"/>
    </row>
    <row r="5" spans="1:13" ht="12.75" customHeight="1">
      <c r="A5" s="8" t="s">
        <v>43</v>
      </c>
      <c r="B5" s="15">
        <v>2013</v>
      </c>
      <c r="C5" s="15">
        <v>2012</v>
      </c>
      <c r="D5" s="14" t="s">
        <v>5</v>
      </c>
      <c r="E5" s="15">
        <v>2013</v>
      </c>
      <c r="F5" s="15">
        <v>2012</v>
      </c>
      <c r="G5" s="14" t="s">
        <v>5</v>
      </c>
      <c r="H5" s="15">
        <v>2013</v>
      </c>
      <c r="I5" s="15">
        <v>2012</v>
      </c>
      <c r="J5" s="14" t="s">
        <v>5</v>
      </c>
      <c r="K5" s="15">
        <v>2013</v>
      </c>
      <c r="L5" s="15">
        <v>2012</v>
      </c>
      <c r="M5" s="14" t="s">
        <v>5</v>
      </c>
    </row>
    <row r="6" spans="1:13" ht="12.75" customHeight="1">
      <c r="A6" s="1" t="s">
        <v>6</v>
      </c>
      <c r="B6" s="1">
        <f>E6+H6+K6</f>
        <v>364937</v>
      </c>
      <c r="C6" s="1">
        <f>F6+I6+L6</f>
        <v>366815</v>
      </c>
      <c r="D6" s="2">
        <f>(B6-C6)/C6</f>
        <v>-0.0051197470114362825</v>
      </c>
      <c r="E6" s="1">
        <v>246389</v>
      </c>
      <c r="F6" s="1">
        <v>253550</v>
      </c>
      <c r="G6" s="2">
        <f>(E6-F6)/F6</f>
        <v>-0.02824295010845987</v>
      </c>
      <c r="H6" s="1">
        <v>52865</v>
      </c>
      <c r="I6" s="1">
        <v>53835</v>
      </c>
      <c r="J6" s="2">
        <f>(H6-I6)/I6</f>
        <v>-0.018018018018018018</v>
      </c>
      <c r="K6" s="1">
        <v>65683</v>
      </c>
      <c r="L6" s="1">
        <v>59430</v>
      </c>
      <c r="M6" s="2">
        <f>(K6-L6)/L6</f>
        <v>0.10521622076392395</v>
      </c>
    </row>
    <row r="7" spans="1:13" ht="12.75" customHeight="1">
      <c r="A7" s="1" t="s">
        <v>7</v>
      </c>
      <c r="B7" s="1">
        <f>E7+H7+K7</f>
        <v>190182</v>
      </c>
      <c r="C7" s="1">
        <f>F7+I7+L7</f>
        <v>205750</v>
      </c>
      <c r="D7" s="2">
        <f>(B7-C7)/C7</f>
        <v>-0.07566464155528554</v>
      </c>
      <c r="E7" s="1">
        <v>142226</v>
      </c>
      <c r="F7" s="1">
        <v>154795</v>
      </c>
      <c r="G7" s="2">
        <f>(E7-F7)/F7</f>
        <v>-0.08119771310442844</v>
      </c>
      <c r="H7" s="1">
        <v>21504</v>
      </c>
      <c r="I7" s="1">
        <v>24366</v>
      </c>
      <c r="J7" s="2">
        <f>(H7-I7)/I7</f>
        <v>-0.11745875400147747</v>
      </c>
      <c r="K7" s="1">
        <v>26452</v>
      </c>
      <c r="L7" s="1">
        <v>26589</v>
      </c>
      <c r="M7" s="2">
        <f>(K7-L7)/L7</f>
        <v>-0.005152506675692956</v>
      </c>
    </row>
    <row r="8" spans="1:13" ht="12.75" customHeight="1">
      <c r="A8" s="1" t="s">
        <v>8</v>
      </c>
      <c r="B8" s="2">
        <f>(B7/B6)</f>
        <v>0.5211365249344407</v>
      </c>
      <c r="C8" s="2">
        <f>(C7/C6)</f>
        <v>0.5609094502678462</v>
      </c>
      <c r="D8" s="2">
        <f>(B8-C8)</f>
        <v>-0.039772925333405484</v>
      </c>
      <c r="E8" s="2">
        <f>(E7/E6)</f>
        <v>0.577241678808713</v>
      </c>
      <c r="F8" s="2">
        <f>(F7/F6)</f>
        <v>0.6105107473871031</v>
      </c>
      <c r="G8" s="2">
        <f>(E8-F8)</f>
        <v>-0.03326906857839007</v>
      </c>
      <c r="H8" s="2">
        <f>(H7/H6)</f>
        <v>0.40677196632932944</v>
      </c>
      <c r="I8" s="2">
        <f>(I7/I6)</f>
        <v>0.4526051825020897</v>
      </c>
      <c r="J8" s="2">
        <f>(H8-I8)</f>
        <v>-0.04583321617276026</v>
      </c>
      <c r="K8" s="2">
        <f>(K7/K6)</f>
        <v>0.40272216555273055</v>
      </c>
      <c r="L8" s="2">
        <f>(L7/L6)</f>
        <v>0.4474003028773347</v>
      </c>
      <c r="M8" s="2">
        <f>(K8-L8)</f>
        <v>-0.04467813732460413</v>
      </c>
    </row>
    <row r="9" spans="1:13" ht="12.75" customHeight="1">
      <c r="A9" s="1" t="s">
        <v>9</v>
      </c>
      <c r="B9" s="5">
        <f>E9+H9+K9</f>
        <v>35779837.050000004</v>
      </c>
      <c r="C9" s="5">
        <f>F9+I9+L9</f>
        <v>36611997.31999999</v>
      </c>
      <c r="D9" s="2">
        <f>(B9-C9)/C9</f>
        <v>-0.022729168876711493</v>
      </c>
      <c r="E9" s="5">
        <v>29490931.69</v>
      </c>
      <c r="F9" s="5">
        <v>30489830.4</v>
      </c>
      <c r="G9" s="2">
        <f>(E9-F9)/F9</f>
        <v>-0.03276170109493286</v>
      </c>
      <c r="H9" s="12">
        <v>1720855</v>
      </c>
      <c r="I9" s="12">
        <v>1951035.83</v>
      </c>
      <c r="J9" s="2">
        <f>(H9-I9)/I9</f>
        <v>-0.11797878155830693</v>
      </c>
      <c r="K9" s="5">
        <v>4568050.36</v>
      </c>
      <c r="L9" s="5">
        <v>4171131.09</v>
      </c>
      <c r="M9" s="2">
        <f>(K9-L9)/L9</f>
        <v>0.09515866594353439</v>
      </c>
    </row>
    <row r="10" spans="1:13" ht="12.75" customHeight="1">
      <c r="A10" s="1" t="s">
        <v>10</v>
      </c>
      <c r="B10" s="4">
        <f>(B9/B7)</f>
        <v>188.1347185853551</v>
      </c>
      <c r="C10" s="4">
        <f>(C9/C7)</f>
        <v>177.9440939003645</v>
      </c>
      <c r="D10" s="2">
        <f>(B10-C10)/C10</f>
        <v>0.05726868738164811</v>
      </c>
      <c r="E10" s="4">
        <f>(E9/E7)</f>
        <v>207.35260564172515</v>
      </c>
      <c r="F10" s="4">
        <f>(F9/F7)</f>
        <v>196.9690907329048</v>
      </c>
      <c r="G10" s="2">
        <f>(E10-F10)/F10</f>
        <v>0.05271646871183802</v>
      </c>
      <c r="H10" s="4">
        <f>(H9/H7)</f>
        <v>80.0248790922619</v>
      </c>
      <c r="I10" s="4">
        <f>(I9/I7)</f>
        <v>80.07206065829435</v>
      </c>
      <c r="J10" s="2">
        <f>(H10-I10)/I10</f>
        <v>-0.0005892388136955252</v>
      </c>
      <c r="K10" s="4">
        <f>(K9/K7)</f>
        <v>172.69205957961591</v>
      </c>
      <c r="L10" s="4">
        <f>(L9/L7)</f>
        <v>156.87431230960172</v>
      </c>
      <c r="M10" s="2">
        <f>(K10-L10)/L10</f>
        <v>0.10083070349208502</v>
      </c>
    </row>
    <row r="11" spans="1:11" ht="12.75" customHeight="1">
      <c r="A11" s="1"/>
      <c r="B11" s="1"/>
      <c r="C11" s="1"/>
      <c r="D11" s="1"/>
      <c r="E11" s="1"/>
      <c r="F11" s="1"/>
      <c r="G11" s="1"/>
      <c r="H11" s="1"/>
      <c r="I11" s="1"/>
      <c r="J11" s="1"/>
      <c r="K11" s="1"/>
    </row>
    <row r="12" spans="1:12" ht="12.75" customHeight="1">
      <c r="A12" s="6" t="s">
        <v>42</v>
      </c>
      <c r="B12" s="7" t="s">
        <v>1</v>
      </c>
      <c r="C12" s="3"/>
      <c r="D12" s="3"/>
      <c r="E12" s="7" t="s">
        <v>2</v>
      </c>
      <c r="F12" s="7"/>
      <c r="G12" s="7"/>
      <c r="H12" s="7" t="s">
        <v>3</v>
      </c>
      <c r="I12" s="7"/>
      <c r="J12" s="7"/>
      <c r="K12" s="7" t="s">
        <v>4</v>
      </c>
      <c r="L12" s="7"/>
    </row>
    <row r="13" spans="2:13" ht="12.75" customHeight="1">
      <c r="B13" s="15">
        <v>2013</v>
      </c>
      <c r="C13" s="15">
        <v>2012</v>
      </c>
      <c r="D13" s="14" t="s">
        <v>5</v>
      </c>
      <c r="E13" s="15">
        <v>2013</v>
      </c>
      <c r="F13" s="15">
        <v>2012</v>
      </c>
      <c r="G13" s="14" t="s">
        <v>5</v>
      </c>
      <c r="H13" s="15">
        <v>2013</v>
      </c>
      <c r="I13" s="15">
        <v>2012</v>
      </c>
      <c r="J13" s="14" t="s">
        <v>5</v>
      </c>
      <c r="K13" s="15">
        <v>2013</v>
      </c>
      <c r="L13" s="15">
        <v>2012</v>
      </c>
      <c r="M13" s="14" t="s">
        <v>5</v>
      </c>
    </row>
    <row r="14" spans="1:13" ht="12.75" customHeight="1">
      <c r="A14" s="1" t="s">
        <v>6</v>
      </c>
      <c r="B14" s="1">
        <f>E14+H14+K14</f>
        <v>1758543</v>
      </c>
      <c r="C14" s="1">
        <f>F14+I14+L14</f>
        <v>1787372</v>
      </c>
      <c r="D14" s="2">
        <f>(B14-C14)/C14</f>
        <v>-0.016129266878970913</v>
      </c>
      <c r="E14" s="1">
        <f>SUM('0304b01'!E33,'0506b01'!E6)</f>
        <v>1199192</v>
      </c>
      <c r="F14" s="1">
        <f>SUM('0304b01'!F33,'0506b01'!F6)</f>
        <v>1239480</v>
      </c>
      <c r="G14" s="2">
        <f>(E14-F14)/F14</f>
        <v>-0.032503953270726436</v>
      </c>
      <c r="H14" s="1">
        <f>SUM('0304b01'!H33,'0506b01'!H6)</f>
        <v>256397</v>
      </c>
      <c r="I14" s="1">
        <f>SUM('0304b01'!I33,'0506b01'!I6)</f>
        <v>262340</v>
      </c>
      <c r="J14" s="2">
        <f>(H14-I14)/I14</f>
        <v>-0.02265380803537394</v>
      </c>
      <c r="K14" s="1">
        <f>SUM('0304b01'!K33,'0506b01'!K6)</f>
        <v>302954</v>
      </c>
      <c r="L14" s="1">
        <f>SUM('0304b01'!L33,'0506b01'!L6)</f>
        <v>285552</v>
      </c>
      <c r="M14" s="2">
        <f>(K14-L14)/L14</f>
        <v>0.06094161483722754</v>
      </c>
    </row>
    <row r="15" spans="1:13" ht="12.75" customHeight="1">
      <c r="A15" s="1" t="s">
        <v>7</v>
      </c>
      <c r="B15" s="1">
        <f>E15+H15+K15</f>
        <v>983669</v>
      </c>
      <c r="C15" s="1">
        <f>F15+I15+L15</f>
        <v>1069399</v>
      </c>
      <c r="D15" s="2">
        <f>(B15-C15)/C15</f>
        <v>-0.08016652343980124</v>
      </c>
      <c r="E15" s="1">
        <f>SUM('0304b01'!E34,'0506b01'!E7)</f>
        <v>744536</v>
      </c>
      <c r="F15" s="1">
        <f>SUM('0304b01'!F34,'0506b01'!F7)</f>
        <v>815529</v>
      </c>
      <c r="G15" s="2">
        <f>(E15-F15)/F15</f>
        <v>-0.0870514721119666</v>
      </c>
      <c r="H15" s="1">
        <f>SUM('0304b01'!H34,'0506b01'!H7)</f>
        <v>115541</v>
      </c>
      <c r="I15" s="1">
        <f>SUM('0304b01'!I34,'0506b01'!I7)</f>
        <v>132740</v>
      </c>
      <c r="J15" s="2">
        <f>(H15-I15)/I15</f>
        <v>-0.12956908241675455</v>
      </c>
      <c r="K15" s="1">
        <f>SUM('0304b01'!K34,'0506b01'!K7)</f>
        <v>123592</v>
      </c>
      <c r="L15" s="1">
        <f>SUM('0304b01'!L34,'0506b01'!L7)</f>
        <v>121130</v>
      </c>
      <c r="M15" s="2">
        <f>(K15-L15)/L15</f>
        <v>0.02032527037067613</v>
      </c>
    </row>
    <row r="16" spans="1:13" ht="12.75" customHeight="1">
      <c r="A16" s="1" t="s">
        <v>8</v>
      </c>
      <c r="B16" s="2">
        <f>(B15/B14)</f>
        <v>0.5593659068899651</v>
      </c>
      <c r="C16" s="2">
        <f>(C15/C14)</f>
        <v>0.5983080187000803</v>
      </c>
      <c r="D16" s="2">
        <f>(B16-C16)</f>
        <v>-0.0389421118101152</v>
      </c>
      <c r="E16" s="2">
        <f>(E15/E14)</f>
        <v>0.620864715575154</v>
      </c>
      <c r="F16" s="2">
        <f>(F15/F14)</f>
        <v>0.6579605963791267</v>
      </c>
      <c r="G16" s="2">
        <f>(E16-F16)</f>
        <v>-0.03709588080397275</v>
      </c>
      <c r="H16" s="2">
        <f>(H15/H14)</f>
        <v>0.450633197736323</v>
      </c>
      <c r="I16" s="2">
        <f>(I15/I14)</f>
        <v>0.5059846001372265</v>
      </c>
      <c r="J16" s="2">
        <f>(H16-I16)</f>
        <v>-0.05535140240090347</v>
      </c>
      <c r="K16" s="2">
        <f>(K15/K14)</f>
        <v>0.4079563234022327</v>
      </c>
      <c r="L16" s="2">
        <f>(L15/L14)</f>
        <v>0.424195943295792</v>
      </c>
      <c r="M16" s="2">
        <f>(K16-L16)</f>
        <v>-0.01623961989355932</v>
      </c>
    </row>
    <row r="17" spans="1:13" ht="12.75" customHeight="1">
      <c r="A17" s="1" t="s">
        <v>9</v>
      </c>
      <c r="B17" s="5">
        <f>E17+H17+K17</f>
        <v>219535559.9</v>
      </c>
      <c r="C17" s="5">
        <f>F17+I17+L17</f>
        <v>228910269.26000002</v>
      </c>
      <c r="D17" s="2">
        <f>(B17-C17)/C17</f>
        <v>-0.04095364262296187</v>
      </c>
      <c r="E17" s="12">
        <f>SUM('0304b01'!E36,'0506b01'!E9)</f>
        <v>186072074.63</v>
      </c>
      <c r="F17" s="12">
        <f>SUM('0304b01'!F36,'0506b01'!F9)</f>
        <v>196424803.61</v>
      </c>
      <c r="G17" s="2">
        <f>(E17-F17)/F17</f>
        <v>-0.05270581306297389</v>
      </c>
      <c r="H17" s="12">
        <f>SUM('0304b01'!H36,'0506b01'!H9)</f>
        <v>9915593.36</v>
      </c>
      <c r="I17" s="12">
        <f>SUM('0304b01'!I36,'0506b01'!I9)</f>
        <v>11090207.83</v>
      </c>
      <c r="J17" s="2">
        <f>(H17-I17)/I17</f>
        <v>-0.10591455886178831</v>
      </c>
      <c r="K17" s="12">
        <f>SUM('0304b01'!K36,'0506b01'!K9)</f>
        <v>23547891.91</v>
      </c>
      <c r="L17" s="12">
        <f>SUM('0304b01'!L36,'0506b01'!L9)</f>
        <v>21395257.82</v>
      </c>
      <c r="M17" s="2">
        <f>(K17-L17)/L17</f>
        <v>0.10061267352374442</v>
      </c>
    </row>
    <row r="18" spans="1:13" ht="12.75" customHeight="1">
      <c r="A18" s="1" t="s">
        <v>10</v>
      </c>
      <c r="B18" s="4">
        <f>(B17/B15)</f>
        <v>223.1803176678334</v>
      </c>
      <c r="C18" s="4">
        <f>(C17/C15)</f>
        <v>214.05506201146628</v>
      </c>
      <c r="D18" s="2">
        <f>(B18-C18)/C18</f>
        <v>0.04263041280415185</v>
      </c>
      <c r="E18" s="4">
        <f>(E17/E15)</f>
        <v>249.91682689621456</v>
      </c>
      <c r="F18" s="4">
        <f>(F17/F15)</f>
        <v>240.85569441430042</v>
      </c>
      <c r="G18" s="2">
        <f>(E18-F18)/F18</f>
        <v>0.037620586484153944</v>
      </c>
      <c r="H18" s="4">
        <f>(H17/H15)</f>
        <v>85.81882933331025</v>
      </c>
      <c r="I18" s="4">
        <f>(I17/I15)</f>
        <v>83.54834887750489</v>
      </c>
      <c r="J18" s="2">
        <f>(H18-I18)/I18</f>
        <v>0.027175647230733898</v>
      </c>
      <c r="K18" s="4">
        <f>(K17/K15)</f>
        <v>190.52925682892098</v>
      </c>
      <c r="L18" s="4">
        <f>(L17/L15)</f>
        <v>176.6305442087014</v>
      </c>
      <c r="M18" s="2">
        <f>(K18-L18)/L18</f>
        <v>0.07868804731642155</v>
      </c>
    </row>
    <row r="19" spans="1:11" ht="15.75">
      <c r="A19" s="21" t="s">
        <v>51</v>
      </c>
      <c r="B19" s="1"/>
      <c r="C19" s="1"/>
      <c r="D19" s="1"/>
      <c r="E19" s="1"/>
      <c r="F19" s="1"/>
      <c r="G19" s="1"/>
      <c r="H19" s="1"/>
      <c r="I19" s="1"/>
      <c r="J19" s="1"/>
      <c r="K19" s="1"/>
    </row>
    <row r="20" spans="1:12" ht="16.5">
      <c r="A20" s="21" t="s">
        <v>52</v>
      </c>
      <c r="B20" s="9"/>
      <c r="C20" s="9"/>
      <c r="D20" s="9"/>
      <c r="E20" s="9"/>
      <c r="F20" s="9"/>
      <c r="G20" s="9"/>
      <c r="H20" s="9"/>
      <c r="I20" s="9"/>
      <c r="J20" s="9"/>
      <c r="K20" s="10"/>
      <c r="L20" s="22"/>
    </row>
    <row r="21" spans="1:12" ht="16.5">
      <c r="A21" s="11" t="s">
        <v>41</v>
      </c>
      <c r="B21" s="9"/>
      <c r="C21" s="9"/>
      <c r="D21" s="9"/>
      <c r="E21" s="9"/>
      <c r="F21" s="9"/>
      <c r="G21" s="9"/>
      <c r="H21" s="9"/>
      <c r="I21" s="9"/>
      <c r="J21" s="9"/>
      <c r="K21" s="10"/>
      <c r="L21" s="10"/>
    </row>
    <row r="22" spans="2:12" ht="16.5">
      <c r="B22" s="7" t="s">
        <v>1</v>
      </c>
      <c r="C22" s="3"/>
      <c r="D22" s="3"/>
      <c r="E22" s="7" t="s">
        <v>2</v>
      </c>
      <c r="F22" s="7"/>
      <c r="G22" s="7"/>
      <c r="H22" s="7" t="s">
        <v>3</v>
      </c>
      <c r="I22" s="7"/>
      <c r="J22" s="7"/>
      <c r="K22" s="7" t="s">
        <v>4</v>
      </c>
      <c r="L22" s="7"/>
    </row>
    <row r="23" spans="1:13" ht="16.5">
      <c r="A23" s="8" t="s">
        <v>40</v>
      </c>
      <c r="B23" s="15">
        <v>2013</v>
      </c>
      <c r="C23" s="15">
        <v>2012</v>
      </c>
      <c r="D23" s="14" t="s">
        <v>5</v>
      </c>
      <c r="E23" s="15">
        <v>2013</v>
      </c>
      <c r="F23" s="15">
        <v>2012</v>
      </c>
      <c r="G23" s="14" t="s">
        <v>5</v>
      </c>
      <c r="H23" s="15">
        <v>2013</v>
      </c>
      <c r="I23" s="15">
        <v>2012</v>
      </c>
      <c r="J23" s="14" t="s">
        <v>5</v>
      </c>
      <c r="K23" s="15">
        <v>2013</v>
      </c>
      <c r="L23" s="15">
        <v>2012</v>
      </c>
      <c r="M23" s="14" t="s">
        <v>5</v>
      </c>
    </row>
    <row r="24" spans="1:13" ht="15.75">
      <c r="A24" s="1" t="s">
        <v>6</v>
      </c>
      <c r="B24" s="1">
        <f>E24+H24+K24</f>
        <v>346604</v>
      </c>
      <c r="C24" s="1">
        <f>F24+I24+L24</f>
        <v>353080</v>
      </c>
      <c r="D24" s="2">
        <f>(B24-C24)/C24</f>
        <v>-0.01834145236207092</v>
      </c>
      <c r="E24" s="1">
        <v>232684</v>
      </c>
      <c r="F24" s="1">
        <v>244751</v>
      </c>
      <c r="G24" s="2">
        <f>(E24-F24)/F24</f>
        <v>-0.0493031693435369</v>
      </c>
      <c r="H24" s="1">
        <v>52196</v>
      </c>
      <c r="I24" s="1">
        <v>52379</v>
      </c>
      <c r="J24" s="2">
        <f>(H24-I24)/I24</f>
        <v>-0.0034937665858454725</v>
      </c>
      <c r="K24" s="1">
        <v>61724</v>
      </c>
      <c r="L24" s="1">
        <v>55950</v>
      </c>
      <c r="M24" s="2">
        <f>(K24-L24)/L24</f>
        <v>0.10319928507596068</v>
      </c>
    </row>
    <row r="25" spans="1:13" ht="15.75">
      <c r="A25" s="1" t="s">
        <v>7</v>
      </c>
      <c r="B25" s="1">
        <f>E25+H25+K25</f>
        <v>194236</v>
      </c>
      <c r="C25" s="1">
        <f>F25+I25+L25</f>
        <v>225506</v>
      </c>
      <c r="D25" s="2">
        <f>(B25-C25)/C25</f>
        <v>-0.13866593350066073</v>
      </c>
      <c r="E25" s="1">
        <v>140653</v>
      </c>
      <c r="F25" s="1">
        <v>171228</v>
      </c>
      <c r="G25" s="2">
        <f>(E25-F25)/F25</f>
        <v>-0.17856308547667438</v>
      </c>
      <c r="H25" s="1">
        <v>26211</v>
      </c>
      <c r="I25" s="1">
        <v>29179</v>
      </c>
      <c r="J25" s="2">
        <f>(H25-I25)/I25</f>
        <v>-0.1017169882449707</v>
      </c>
      <c r="K25" s="1">
        <v>27372</v>
      </c>
      <c r="L25" s="1">
        <v>25099</v>
      </c>
      <c r="M25" s="2">
        <f>(K25-L25)/L25</f>
        <v>0.09056137694728873</v>
      </c>
    </row>
    <row r="26" spans="1:13" ht="15.75">
      <c r="A26" s="1" t="s">
        <v>8</v>
      </c>
      <c r="B26" s="2">
        <f>(B25/B24)</f>
        <v>0.5603974564632838</v>
      </c>
      <c r="C26" s="2">
        <f>(C25/C24)</f>
        <v>0.6386824515690495</v>
      </c>
      <c r="D26" s="2">
        <f>(B26-C26)</f>
        <v>-0.0782849951057657</v>
      </c>
      <c r="E26" s="2">
        <f>(E25/E24)</f>
        <v>0.6044807550153857</v>
      </c>
      <c r="F26" s="2">
        <f>(F25/F24)</f>
        <v>0.6996008187913431</v>
      </c>
      <c r="G26" s="2">
        <f>(E26-F26)</f>
        <v>-0.09512006377595739</v>
      </c>
      <c r="H26" s="2">
        <f>(H25/H24)</f>
        <v>0.502164916851866</v>
      </c>
      <c r="I26" s="2">
        <f>(I25/I24)</f>
        <v>0.5570744000458199</v>
      </c>
      <c r="J26" s="2">
        <f>(H26-I26)</f>
        <v>-0.054909483193953834</v>
      </c>
      <c r="K26" s="2">
        <f>(K25/K24)</f>
        <v>0.4434579742077636</v>
      </c>
      <c r="L26" s="2">
        <f>(L25/L24)</f>
        <v>0.4485969615728329</v>
      </c>
      <c r="M26" s="2">
        <f>(K26-L26)</f>
        <v>-0.005138987365069292</v>
      </c>
    </row>
    <row r="27" spans="1:13" ht="15.75">
      <c r="A27" s="1" t="s">
        <v>9</v>
      </c>
      <c r="B27" s="5">
        <f>E27+H27+K27</f>
        <v>39869528.75</v>
      </c>
      <c r="C27" s="5">
        <f>F27+I27+L27</f>
        <v>42952141.440000005</v>
      </c>
      <c r="D27" s="2">
        <f>(B27-C27)/C27</f>
        <v>-0.07176854486536177</v>
      </c>
      <c r="E27" s="5">
        <v>33498022.49</v>
      </c>
      <c r="F27" s="5">
        <v>36995461.35</v>
      </c>
      <c r="G27" s="2">
        <f>(E27-F27)/F27</f>
        <v>-0.09453697108713048</v>
      </c>
      <c r="H27" s="5">
        <v>2083323.27</v>
      </c>
      <c r="I27" s="5">
        <v>2298827.17</v>
      </c>
      <c r="J27" s="2">
        <f>(H27-I27)/I27</f>
        <v>-0.09374515092406878</v>
      </c>
      <c r="K27" s="5">
        <v>4288182.99</v>
      </c>
      <c r="L27" s="5">
        <v>3657852.92</v>
      </c>
      <c r="M27" s="2">
        <f>(K27-L27)/L27</f>
        <v>0.17232242077136342</v>
      </c>
    </row>
    <row r="28" spans="1:13" ht="15.75">
      <c r="A28" s="1" t="s">
        <v>10</v>
      </c>
      <c r="B28" s="4">
        <f>(B27/B25)</f>
        <v>205.2633330072695</v>
      </c>
      <c r="C28" s="4">
        <f>(C27/C25)</f>
        <v>190.47006039750607</v>
      </c>
      <c r="D28" s="2">
        <f>(B28-C28)/C28</f>
        <v>0.07766718075738646</v>
      </c>
      <c r="E28" s="4">
        <f>(E27/E25)</f>
        <v>238.1607394794281</v>
      </c>
      <c r="F28" s="4">
        <f>(F27/F25)</f>
        <v>216.05964766276546</v>
      </c>
      <c r="G28" s="2">
        <f>(E28-F28)/F28</f>
        <v>0.10229162203929398</v>
      </c>
      <c r="H28" s="4">
        <f>(H27/H25)</f>
        <v>79.48278470871008</v>
      </c>
      <c r="I28" s="4">
        <f>(I27/I25)</f>
        <v>78.78361732753007</v>
      </c>
      <c r="J28" s="2">
        <f>(H28-I28)/I28</f>
        <v>0.00887452753373006</v>
      </c>
      <c r="K28" s="4">
        <f>(K27/K25)</f>
        <v>156.66312253397632</v>
      </c>
      <c r="L28" s="4">
        <f>(L27/L25)</f>
        <v>145.73699828678434</v>
      </c>
      <c r="M28" s="2">
        <f>(K28-L28)/L28</f>
        <v>0.07497151976254733</v>
      </c>
    </row>
    <row r="29" spans="1:11" ht="15.75">
      <c r="A29" s="1"/>
      <c r="B29" s="1"/>
      <c r="C29" s="1"/>
      <c r="D29" s="1"/>
      <c r="E29" s="1"/>
      <c r="F29" s="1"/>
      <c r="G29" s="1"/>
      <c r="H29" s="1"/>
      <c r="I29" s="1"/>
      <c r="J29" s="1"/>
      <c r="K29" s="1"/>
    </row>
    <row r="30" spans="1:12" ht="16.5">
      <c r="A30" s="6" t="s">
        <v>39</v>
      </c>
      <c r="B30" s="7" t="s">
        <v>1</v>
      </c>
      <c r="C30" s="3"/>
      <c r="D30" s="3"/>
      <c r="E30" s="7" t="s">
        <v>2</v>
      </c>
      <c r="F30" s="7"/>
      <c r="G30" s="7"/>
      <c r="H30" s="7" t="s">
        <v>3</v>
      </c>
      <c r="I30" s="7"/>
      <c r="J30" s="7"/>
      <c r="K30" s="7" t="s">
        <v>4</v>
      </c>
      <c r="L30" s="7"/>
    </row>
    <row r="31" spans="2:13" ht="16.5">
      <c r="B31" s="15">
        <v>2013</v>
      </c>
      <c r="C31" s="15">
        <v>2012</v>
      </c>
      <c r="D31" s="14" t="s">
        <v>5</v>
      </c>
      <c r="E31" s="15">
        <v>2013</v>
      </c>
      <c r="F31" s="15">
        <v>2012</v>
      </c>
      <c r="G31" s="14" t="s">
        <v>5</v>
      </c>
      <c r="H31" s="15">
        <v>2013</v>
      </c>
      <c r="I31" s="15">
        <v>2012</v>
      </c>
      <c r="J31" s="14" t="s">
        <v>5</v>
      </c>
      <c r="K31" s="15">
        <v>2013</v>
      </c>
      <c r="L31" s="15">
        <v>2012</v>
      </c>
      <c r="M31" s="14" t="s">
        <v>5</v>
      </c>
    </row>
    <row r="32" spans="1:13" ht="15.75">
      <c r="A32" s="1" t="s">
        <v>6</v>
      </c>
      <c r="B32" s="1">
        <f>E32+H32+K32</f>
        <v>2105147</v>
      </c>
      <c r="C32" s="1">
        <f>F32+I32+L32</f>
        <v>2140452</v>
      </c>
      <c r="D32" s="2">
        <f>(B32-C32)/C32</f>
        <v>-0.01649417973400011</v>
      </c>
      <c r="E32" s="1">
        <f>E14+E24</f>
        <v>1431876</v>
      </c>
      <c r="F32" s="1">
        <f>F14+F24</f>
        <v>1484231</v>
      </c>
      <c r="G32" s="2">
        <f>(E32-F32)/F32</f>
        <v>-0.03527415880681646</v>
      </c>
      <c r="H32" s="1">
        <f>H14+H24</f>
        <v>308593</v>
      </c>
      <c r="I32" s="1">
        <f>I14+I24</f>
        <v>314719</v>
      </c>
      <c r="J32" s="2">
        <f>(H32-I32)/I32</f>
        <v>-0.019464983048370132</v>
      </c>
      <c r="K32" s="1">
        <f>K14+K24</f>
        <v>364678</v>
      </c>
      <c r="L32" s="1">
        <f>L14+L24</f>
        <v>341502</v>
      </c>
      <c r="M32" s="2">
        <f>(K32-L32)/L32</f>
        <v>0.06786490269456694</v>
      </c>
    </row>
    <row r="33" spans="1:13" ht="15.75">
      <c r="A33" s="1" t="s">
        <v>7</v>
      </c>
      <c r="B33" s="1">
        <f>E33+H33+K33</f>
        <v>1177905</v>
      </c>
      <c r="C33" s="1">
        <f>F33+I33+L33</f>
        <v>1294905</v>
      </c>
      <c r="D33" s="2">
        <f>(B33-C33)/C33</f>
        <v>-0.0903541186419081</v>
      </c>
      <c r="E33" s="1">
        <f>E15+E25</f>
        <v>885189</v>
      </c>
      <c r="F33" s="1">
        <f>F15+F25</f>
        <v>986757</v>
      </c>
      <c r="G33" s="2">
        <f>(E33-F33)/F33</f>
        <v>-0.10293111677951107</v>
      </c>
      <c r="H33" s="1">
        <f>H15+H25</f>
        <v>141752</v>
      </c>
      <c r="I33" s="1">
        <f>I15+I25</f>
        <v>161919</v>
      </c>
      <c r="J33" s="2">
        <f>(H33-I33)/I33</f>
        <v>-0.12454992928563047</v>
      </c>
      <c r="K33" s="1">
        <f>K15+K25</f>
        <v>150964</v>
      </c>
      <c r="L33" s="1">
        <f>L15+L25</f>
        <v>146229</v>
      </c>
      <c r="M33" s="2">
        <f>(K33-L33)/L33</f>
        <v>0.03238071791505105</v>
      </c>
    </row>
    <row r="34" spans="1:13" ht="15.75">
      <c r="A34" s="1" t="s">
        <v>8</v>
      </c>
      <c r="B34" s="2">
        <f>(B33/B32)</f>
        <v>0.559535747384862</v>
      </c>
      <c r="C34" s="2">
        <f>(C33/C32)</f>
        <v>0.604968016101272</v>
      </c>
      <c r="D34" s="2">
        <f>(B34-C34)</f>
        <v>-0.04543226871641004</v>
      </c>
      <c r="E34" s="2">
        <f>(E33/E32)</f>
        <v>0.6182022744986297</v>
      </c>
      <c r="F34" s="2">
        <f>(F33/F32)</f>
        <v>0.6648271057537539</v>
      </c>
      <c r="G34" s="2">
        <f>(E34-F34)</f>
        <v>-0.04662483125512418</v>
      </c>
      <c r="H34" s="2">
        <f>(H33/H32)</f>
        <v>0.45934936955796146</v>
      </c>
      <c r="I34" s="2">
        <f>(I33/I32)</f>
        <v>0.5144875269685021</v>
      </c>
      <c r="J34" s="2">
        <f>(H34-I34)</f>
        <v>-0.05513815741054062</v>
      </c>
      <c r="K34" s="2">
        <f>(K33/K32)</f>
        <v>0.41396519669406984</v>
      </c>
      <c r="L34" s="2">
        <f>(L33/L32)</f>
        <v>0.4281936855421052</v>
      </c>
      <c r="M34" s="2">
        <f>(K34-L34)</f>
        <v>-0.014228488848035348</v>
      </c>
    </row>
    <row r="35" spans="1:13" ht="15.75">
      <c r="A35" s="1" t="s">
        <v>9</v>
      </c>
      <c r="B35" s="5">
        <f>E35+H35+K35</f>
        <v>259405088.65</v>
      </c>
      <c r="C35" s="5">
        <f>F35+I35+L35</f>
        <v>271862410.7</v>
      </c>
      <c r="D35" s="2">
        <f>(B35-C35)/C35</f>
        <v>-0.04582215694300831</v>
      </c>
      <c r="E35" s="12">
        <f>E17+E27</f>
        <v>219570097.12</v>
      </c>
      <c r="F35" s="12">
        <f>F17+F27</f>
        <v>233420264.96</v>
      </c>
      <c r="G35" s="2">
        <f>(E35-F35)/F35</f>
        <v>-0.05933575579812418</v>
      </c>
      <c r="H35" s="12">
        <f>H17+H27</f>
        <v>11998916.629999999</v>
      </c>
      <c r="I35" s="12">
        <f>I17+I27</f>
        <v>13389035</v>
      </c>
      <c r="J35" s="2">
        <f>(H35-I35)/I35</f>
        <v>-0.10382513526927079</v>
      </c>
      <c r="K35" s="12">
        <f>K17+K27</f>
        <v>27836074.9</v>
      </c>
      <c r="L35" s="12">
        <f>L17+L27</f>
        <v>25053110.740000002</v>
      </c>
      <c r="M35" s="2">
        <f>(K35-L35)/L35</f>
        <v>0.11108257928053195</v>
      </c>
    </row>
    <row r="36" spans="1:13" ht="15.75">
      <c r="A36" s="1" t="s">
        <v>10</v>
      </c>
      <c r="B36" s="4">
        <f>(B35/B33)</f>
        <v>220.2258150275277</v>
      </c>
      <c r="C36" s="4">
        <f>(C35/C33)</f>
        <v>209.94776504840124</v>
      </c>
      <c r="D36" s="2">
        <f>(B36-C36)/C36</f>
        <v>0.04895527216856514</v>
      </c>
      <c r="E36" s="4">
        <f>(E35/E33)</f>
        <v>248.04883151507758</v>
      </c>
      <c r="F36" s="4">
        <f>(F35/F33)</f>
        <v>236.55293548462288</v>
      </c>
      <c r="G36" s="2">
        <f>(E36-F36)/F36</f>
        <v>0.04859756234647104</v>
      </c>
      <c r="H36" s="4">
        <f>(H35/H33)</f>
        <v>84.64724751678988</v>
      </c>
      <c r="I36" s="4">
        <f>(I35/I33)</f>
        <v>82.6897090520569</v>
      </c>
      <c r="J36" s="2">
        <f>(H36-I36)/I36</f>
        <v>0.023673302121556848</v>
      </c>
      <c r="K36" s="4">
        <f>(K35/K33)</f>
        <v>184.3888271375957</v>
      </c>
      <c r="L36" s="4">
        <f>(L35/L33)</f>
        <v>171.3279222315683</v>
      </c>
      <c r="M36" s="2">
        <f>(K36-L36)/L36</f>
        <v>0.07623337011216529</v>
      </c>
    </row>
    <row r="37" ht="12" customHeight="1">
      <c r="A37" s="13">
        <f ca="1">NOW()</f>
        <v>41675.41079872685</v>
      </c>
    </row>
    <row r="38" spans="1:13" ht="12" customHeight="1">
      <c r="A38" s="1" t="s">
        <v>12</v>
      </c>
      <c r="B38" s="1"/>
      <c r="C38" s="1"/>
      <c r="D38" s="1"/>
      <c r="E38" s="1"/>
      <c r="F38" s="1"/>
      <c r="G38" s="1"/>
      <c r="H38" s="1"/>
      <c r="I38" s="1"/>
      <c r="J38" s="1"/>
      <c r="K38" s="1"/>
      <c r="L38" s="1"/>
      <c r="M38" s="1"/>
    </row>
    <row r="39" ht="16.5">
      <c r="A39" s="26" t="s">
        <v>53</v>
      </c>
    </row>
    <row r="40" ht="16.5">
      <c r="A40" s="26" t="s">
        <v>54</v>
      </c>
    </row>
  </sheetData>
  <sheetProtection/>
  <printOptions horizontalCentered="1"/>
  <pageMargins left="0" right="0" top="0.75" bottom="0.75" header="0.5" footer="0.5"/>
  <pageSetup fitToHeight="1" fitToWidth="1" horizontalDpi="600" verticalDpi="600" orientation="landscape" scale="88" r:id="rId1"/>
</worksheet>
</file>

<file path=xl/worksheets/sheet4.xml><?xml version="1.0" encoding="utf-8"?>
<worksheet xmlns="http://schemas.openxmlformats.org/spreadsheetml/2006/main" xmlns:r="http://schemas.openxmlformats.org/officeDocument/2006/relationships">
  <sheetPr>
    <pageSetUpPr fitToPage="1"/>
  </sheetPr>
  <dimension ref="A1:M40"/>
  <sheetViews>
    <sheetView showGridLines="0" zoomScalePageLayoutView="0" workbookViewId="0" topLeftCell="A1">
      <selection activeCell="K28" sqref="K28"/>
    </sheetView>
  </sheetViews>
  <sheetFormatPr defaultColWidth="9.00390625" defaultRowHeight="15.75"/>
  <cols>
    <col min="1" max="1" width="17.50390625" style="0" customWidth="1"/>
    <col min="2" max="3" width="9.625" style="0" customWidth="1"/>
    <col min="4" max="4" width="4.875" style="0" customWidth="1"/>
    <col min="5" max="5" width="12.00390625" style="0" customWidth="1"/>
    <col min="6" max="6" width="11.50390625" style="0" customWidth="1"/>
    <col min="7" max="7" width="6.50390625" style="0" customWidth="1"/>
    <col min="8" max="8" width="11.00390625" style="0" customWidth="1"/>
    <col min="9" max="9" width="10.625" style="0" customWidth="1"/>
    <col min="10" max="10" width="6.25390625" style="0" customWidth="1"/>
    <col min="11" max="11" width="10.375" style="0" customWidth="1"/>
    <col min="12" max="12" width="10.00390625" style="0" customWidth="1"/>
    <col min="13" max="13" width="6.25390625" style="0" customWidth="1"/>
  </cols>
  <sheetData>
    <row r="1" spans="1:12" ht="12.75" customHeight="1">
      <c r="A1" s="9" t="s">
        <v>0</v>
      </c>
      <c r="B1" s="9"/>
      <c r="C1" s="9"/>
      <c r="D1" s="9"/>
      <c r="E1" s="9"/>
      <c r="F1" s="9"/>
      <c r="G1" s="9"/>
      <c r="H1" s="9"/>
      <c r="I1" s="9"/>
      <c r="J1" s="9"/>
      <c r="K1" s="10"/>
      <c r="L1" s="10"/>
    </row>
    <row r="2" spans="1:12" ht="12.75" customHeight="1">
      <c r="A2" s="11" t="s">
        <v>45</v>
      </c>
      <c r="B2" s="9"/>
      <c r="C2" s="9"/>
      <c r="D2" s="9"/>
      <c r="E2" s="9"/>
      <c r="F2" s="9"/>
      <c r="G2" s="9"/>
      <c r="H2" s="9"/>
      <c r="I2" s="9"/>
      <c r="J2" s="9"/>
      <c r="K2" s="10"/>
      <c r="L2" s="10"/>
    </row>
    <row r="3" spans="1:12" ht="12.75" customHeight="1">
      <c r="A3" s="11"/>
      <c r="B3" s="9"/>
      <c r="C3" s="9"/>
      <c r="D3" s="9"/>
      <c r="E3" s="9"/>
      <c r="F3" s="9"/>
      <c r="G3" s="9"/>
      <c r="H3" s="9"/>
      <c r="I3" s="9"/>
      <c r="J3" s="9"/>
      <c r="K3" s="10"/>
      <c r="L3" s="10"/>
    </row>
    <row r="4" spans="2:12" ht="12.75" customHeight="1">
      <c r="B4" s="7" t="s">
        <v>1</v>
      </c>
      <c r="C4" s="3"/>
      <c r="D4" s="3"/>
      <c r="E4" s="7" t="s">
        <v>2</v>
      </c>
      <c r="F4" s="7"/>
      <c r="G4" s="7"/>
      <c r="H4" s="7" t="s">
        <v>3</v>
      </c>
      <c r="I4" s="7"/>
      <c r="J4" s="7"/>
      <c r="K4" s="7" t="s">
        <v>4</v>
      </c>
      <c r="L4" s="7"/>
    </row>
    <row r="5" spans="1:13" ht="12.75" customHeight="1">
      <c r="A5" s="8" t="s">
        <v>46</v>
      </c>
      <c r="B5" s="15">
        <v>2013</v>
      </c>
      <c r="C5" s="15">
        <v>2012</v>
      </c>
      <c r="D5" s="14" t="s">
        <v>5</v>
      </c>
      <c r="E5" s="6">
        <v>2013</v>
      </c>
      <c r="F5" s="6">
        <v>2012</v>
      </c>
      <c r="G5" s="14" t="s">
        <v>5</v>
      </c>
      <c r="H5" s="15">
        <v>2013</v>
      </c>
      <c r="I5" s="6">
        <v>2012</v>
      </c>
      <c r="J5" s="14" t="s">
        <v>5</v>
      </c>
      <c r="K5" s="15">
        <v>2013</v>
      </c>
      <c r="L5" s="15">
        <v>2012</v>
      </c>
      <c r="M5" s="14" t="s">
        <v>5</v>
      </c>
    </row>
    <row r="6" spans="1:13" ht="12.75" customHeight="1">
      <c r="A6" s="1" t="s">
        <v>6</v>
      </c>
      <c r="B6" s="1">
        <f>E6+H6+K6</f>
        <v>355115</v>
      </c>
      <c r="C6" s="1">
        <f>F6+I6+L6</f>
        <v>362077</v>
      </c>
      <c r="D6" s="2">
        <f>(B6-C6)/C6</f>
        <v>-0.019227954274919423</v>
      </c>
      <c r="E6" s="1">
        <v>240292</v>
      </c>
      <c r="F6" s="1">
        <v>251326</v>
      </c>
      <c r="G6" s="2">
        <f>(E6-F6)/F6</f>
        <v>-0.04390313775733509</v>
      </c>
      <c r="H6" s="1">
        <v>53972</v>
      </c>
      <c r="I6" s="1">
        <v>54018</v>
      </c>
      <c r="J6" s="2">
        <f>(H6-I6)/I6</f>
        <v>-0.0008515679958532341</v>
      </c>
      <c r="K6" s="1">
        <v>60851</v>
      </c>
      <c r="L6" s="1">
        <v>56733</v>
      </c>
      <c r="M6" s="2">
        <f>(K6-L6)/L6</f>
        <v>0.07258562036204678</v>
      </c>
    </row>
    <row r="7" spans="1:13" ht="12.75" customHeight="1">
      <c r="A7" s="1" t="s">
        <v>7</v>
      </c>
      <c r="B7" s="1">
        <f>E7+H7+K7</f>
        <v>218218</v>
      </c>
      <c r="C7" s="1">
        <f>F7+I7+L7</f>
        <v>237889</v>
      </c>
      <c r="D7" s="2">
        <f>(B7-C7)/C7</f>
        <v>-0.08268982592721816</v>
      </c>
      <c r="E7" s="1">
        <v>166778</v>
      </c>
      <c r="F7" s="1">
        <v>183291</v>
      </c>
      <c r="G7" s="2">
        <f>(E7-F7)/F7</f>
        <v>-0.09009171208624538</v>
      </c>
      <c r="H7" s="1">
        <v>24452</v>
      </c>
      <c r="I7" s="1">
        <v>25760</v>
      </c>
      <c r="J7" s="2">
        <f>(H7-I7)/I7</f>
        <v>-0.05077639751552795</v>
      </c>
      <c r="K7" s="1">
        <v>26988</v>
      </c>
      <c r="L7" s="1">
        <v>28838</v>
      </c>
      <c r="M7" s="2">
        <f>(K7-L7)/L7</f>
        <v>-0.0641514668146196</v>
      </c>
    </row>
    <row r="8" spans="1:13" ht="12.75" customHeight="1">
      <c r="A8" s="1" t="s">
        <v>8</v>
      </c>
      <c r="B8" s="2">
        <f>(B7/B6)</f>
        <v>0.6144995283218112</v>
      </c>
      <c r="C8" s="2">
        <f>(C7/C6)</f>
        <v>0.6570121824915695</v>
      </c>
      <c r="D8" s="2">
        <f>(B8-C8)</f>
        <v>-0.042512654169758246</v>
      </c>
      <c r="E8" s="2">
        <f>(E7/E6)</f>
        <v>0.6940638889351289</v>
      </c>
      <c r="F8" s="2">
        <f>(F7/F6)</f>
        <v>0.7292958149972546</v>
      </c>
      <c r="G8" s="2">
        <f>(E8-F8)</f>
        <v>-0.03523192606212566</v>
      </c>
      <c r="H8" s="2">
        <f>(H7/H6)</f>
        <v>0.45304972948936484</v>
      </c>
      <c r="I8" s="2">
        <f>(I7/I6)</f>
        <v>0.4768780776778111</v>
      </c>
      <c r="J8" s="2">
        <f>(H8-I8)</f>
        <v>-0.023828348188446258</v>
      </c>
      <c r="K8" s="2">
        <f>(K7/K6)</f>
        <v>0.443509556128905</v>
      </c>
      <c r="L8" s="2">
        <v>0.5483870967741935</v>
      </c>
      <c r="M8" s="2">
        <f>(K8-L8)</f>
        <v>-0.10487754064528848</v>
      </c>
    </row>
    <row r="9" spans="1:13" ht="12.75" customHeight="1">
      <c r="A9" s="1" t="s">
        <v>9</v>
      </c>
      <c r="B9" s="5">
        <f>E9+H9+K9</f>
        <v>45062476.650000006</v>
      </c>
      <c r="C9" s="5">
        <f>F9+I9+L9</f>
        <v>47515676.36</v>
      </c>
      <c r="D9" s="2">
        <f>(B9-C9)/C9</f>
        <v>-0.05162927054670244</v>
      </c>
      <c r="E9" s="5">
        <v>38707034.34</v>
      </c>
      <c r="F9" s="5">
        <v>41463484.03</v>
      </c>
      <c r="G9" s="2">
        <f>(E9-F9)/F9</f>
        <v>-0.06647896949531855</v>
      </c>
      <c r="H9" s="5">
        <v>1935887.7</v>
      </c>
      <c r="I9" s="5">
        <v>1970965.67</v>
      </c>
      <c r="J9" s="2">
        <f>(H9-I9)/I9</f>
        <v>-0.017797352096954572</v>
      </c>
      <c r="K9" s="5">
        <v>4419554.61</v>
      </c>
      <c r="L9" s="5">
        <v>4081226.66</v>
      </c>
      <c r="M9" s="2">
        <f>(K9-L9)/L9</f>
        <v>0.08289859353217108</v>
      </c>
    </row>
    <row r="10" spans="1:13" ht="12.75" customHeight="1">
      <c r="A10" s="1" t="s">
        <v>10</v>
      </c>
      <c r="B10" s="4">
        <f>(B9/B7)</f>
        <v>206.5021063798587</v>
      </c>
      <c r="C10" s="4">
        <f>(C9/C7)</f>
        <v>199.73885450777462</v>
      </c>
      <c r="D10" s="2">
        <f>(B10-C10)/C10</f>
        <v>0.03386047190843798</v>
      </c>
      <c r="E10" s="4">
        <f>(E9/E7)</f>
        <v>232.08717180923145</v>
      </c>
      <c r="F10" s="4">
        <f>(F9/F7)</f>
        <v>226.2166938365768</v>
      </c>
      <c r="G10" s="2">
        <f>(E10-F10)/F10</f>
        <v>0.02595068415638496</v>
      </c>
      <c r="H10" s="4">
        <f>(H9/H7)</f>
        <v>79.17093489285129</v>
      </c>
      <c r="I10" s="4">
        <f>(I9/I7)</f>
        <v>76.5126424689441</v>
      </c>
      <c r="J10" s="2">
        <f>(H10-I10)/I10</f>
        <v>0.03474317888035535</v>
      </c>
      <c r="K10" s="4">
        <f>(K9/K7)</f>
        <v>163.75998999555358</v>
      </c>
      <c r="L10" s="4">
        <v>135.57016406562624</v>
      </c>
      <c r="M10" s="2">
        <f>(K10-L10)/L10</f>
        <v>0.20793532355896038</v>
      </c>
    </row>
    <row r="11" spans="1:11" ht="12.75" customHeight="1">
      <c r="A11" s="1"/>
      <c r="B11" s="1"/>
      <c r="C11" s="1"/>
      <c r="D11" s="1"/>
      <c r="E11" s="1"/>
      <c r="F11" s="1"/>
      <c r="G11" s="1"/>
      <c r="H11" s="1"/>
      <c r="I11" s="1"/>
      <c r="J11" s="1"/>
      <c r="K11" s="1"/>
    </row>
    <row r="12" spans="1:12" ht="12.75" customHeight="1">
      <c r="A12" s="6" t="s">
        <v>47</v>
      </c>
      <c r="B12" s="7" t="s">
        <v>1</v>
      </c>
      <c r="C12" s="3"/>
      <c r="D12" s="3"/>
      <c r="E12" s="7" t="s">
        <v>2</v>
      </c>
      <c r="F12" s="7"/>
      <c r="G12" s="7"/>
      <c r="H12" s="7" t="s">
        <v>3</v>
      </c>
      <c r="I12" s="7"/>
      <c r="J12" s="7"/>
      <c r="K12" s="7" t="s">
        <v>4</v>
      </c>
      <c r="L12" s="7"/>
    </row>
    <row r="13" spans="2:13" ht="12.75" customHeight="1">
      <c r="B13" s="15">
        <v>2013</v>
      </c>
      <c r="C13" s="15">
        <v>2012</v>
      </c>
      <c r="D13" s="14" t="s">
        <v>5</v>
      </c>
      <c r="E13" s="15">
        <v>2013</v>
      </c>
      <c r="F13" s="15">
        <v>2012</v>
      </c>
      <c r="G13" s="14" t="s">
        <v>5</v>
      </c>
      <c r="H13" s="15">
        <v>2013</v>
      </c>
      <c r="I13" s="15">
        <v>2012</v>
      </c>
      <c r="J13" s="14" t="s">
        <v>5</v>
      </c>
      <c r="K13" s="15">
        <v>2013</v>
      </c>
      <c r="L13" s="15">
        <v>2012</v>
      </c>
      <c r="M13" s="14" t="s">
        <v>5</v>
      </c>
    </row>
    <row r="14" spans="1:13" ht="12.75" customHeight="1">
      <c r="A14" s="1" t="s">
        <v>6</v>
      </c>
      <c r="B14" s="1">
        <f>E14+H14+K14</f>
        <v>2460262</v>
      </c>
      <c r="C14" s="1">
        <f>F14+I14+L14</f>
        <v>2502529</v>
      </c>
      <c r="D14" s="2">
        <f>(B14-C14)/C14</f>
        <v>-0.01688971436494842</v>
      </c>
      <c r="E14" s="1">
        <f>SUM('0506b01'!E32,'0708b01'!E6)</f>
        <v>1672168</v>
      </c>
      <c r="F14" s="1">
        <f>SUM('0506b01'!F32,'0708b01'!F6)</f>
        <v>1735557</v>
      </c>
      <c r="G14" s="2">
        <f>(E14-F14)/F14</f>
        <v>-0.036523721203048934</v>
      </c>
      <c r="H14" s="1">
        <f>SUM('0506b01'!H32,'0708b01'!H6)</f>
        <v>362565</v>
      </c>
      <c r="I14" s="1">
        <f>SUM('0506b01'!I32,'0708b01'!I6)</f>
        <v>368737</v>
      </c>
      <c r="J14" s="2">
        <f>(H14-I14)/I14</f>
        <v>-0.016738217211725432</v>
      </c>
      <c r="K14" s="1">
        <f>SUM('0506b01'!K32,'0708b01'!K6)</f>
        <v>425529</v>
      </c>
      <c r="L14" s="1">
        <f>SUM('0506b01'!L32,'0708b01'!L6)</f>
        <v>398235</v>
      </c>
      <c r="M14" s="2">
        <f>(K14-L14)/L14</f>
        <v>0.06853742137180308</v>
      </c>
    </row>
    <row r="15" spans="1:13" ht="12.75" customHeight="1">
      <c r="A15" s="1" t="s">
        <v>7</v>
      </c>
      <c r="B15" s="1">
        <f>E15+H15+K15</f>
        <v>1396123</v>
      </c>
      <c r="C15" s="1">
        <f>F15+I15+L15</f>
        <v>1532794</v>
      </c>
      <c r="D15" s="2">
        <f>(B15-C15)/C15</f>
        <v>-0.0891646235567206</v>
      </c>
      <c r="E15" s="1">
        <f>SUM('0506b01'!E33,'0708b01'!E7)</f>
        <v>1051967</v>
      </c>
      <c r="F15" s="1">
        <f>SUM('0506b01'!F33,'0708b01'!F7)</f>
        <v>1170048</v>
      </c>
      <c r="G15" s="2">
        <f>(E15-F15)/F15</f>
        <v>-0.10091979132480035</v>
      </c>
      <c r="H15" s="1">
        <f>SUM('0506b01'!H33,'0708b01'!H7)</f>
        <v>166204</v>
      </c>
      <c r="I15" s="1">
        <f>SUM('0506b01'!I33,'0708b01'!I7)</f>
        <v>187679</v>
      </c>
      <c r="J15" s="2">
        <f>(H15-I15)/I15</f>
        <v>-0.11442409646257706</v>
      </c>
      <c r="K15" s="1">
        <f>SUM('0506b01'!K33,'0708b01'!K7)</f>
        <v>177952</v>
      </c>
      <c r="L15" s="1">
        <f>SUM('0506b01'!L33,'0708b01'!L7)</f>
        <v>175067</v>
      </c>
      <c r="M15" s="2">
        <f>(K15-L15)/L15</f>
        <v>0.01647940502778936</v>
      </c>
    </row>
    <row r="16" spans="1:13" ht="12.75" customHeight="1">
      <c r="A16" s="1" t="s">
        <v>8</v>
      </c>
      <c r="B16" s="2">
        <f>(B15/B14)</f>
        <v>0.5674692370162202</v>
      </c>
      <c r="C16" s="2">
        <f>(C15/C14)</f>
        <v>0.6124979970262083</v>
      </c>
      <c r="D16" s="2">
        <f>(B16-C16)</f>
        <v>-0.04502876000998812</v>
      </c>
      <c r="E16" s="2">
        <f>(E15/E14)</f>
        <v>0.6291036546567091</v>
      </c>
      <c r="F16" s="2">
        <f>(F15/F14)</f>
        <v>0.674162819198678</v>
      </c>
      <c r="G16" s="2">
        <f>(E16-F16)</f>
        <v>-0.0450591645419689</v>
      </c>
      <c r="H16" s="2">
        <f>(H15/H14)</f>
        <v>0.4584115951622468</v>
      </c>
      <c r="I16" s="2">
        <f>(I15/I14)</f>
        <v>0.5089779436291991</v>
      </c>
      <c r="J16" s="2">
        <f>(H16-I16)</f>
        <v>-0.05056634846695235</v>
      </c>
      <c r="K16" s="2">
        <f>(K15/K14)</f>
        <v>0.4181900646019425</v>
      </c>
      <c r="L16" s="2">
        <f>(L15/L14)</f>
        <v>0.4396072670659284</v>
      </c>
      <c r="M16" s="2">
        <f>(K16-L16)</f>
        <v>-0.021417202463985874</v>
      </c>
    </row>
    <row r="17" spans="1:13" ht="12.75" customHeight="1">
      <c r="A17" s="1" t="s">
        <v>9</v>
      </c>
      <c r="B17" s="5">
        <f>E17+H17+K17</f>
        <v>304467565.3</v>
      </c>
      <c r="C17" s="5">
        <f>F17+I17+L17</f>
        <v>319378087.06</v>
      </c>
      <c r="D17" s="2">
        <f>(B17-C17)/C17</f>
        <v>-0.04668611393241523</v>
      </c>
      <c r="E17" s="12">
        <f>SUM('0506b01'!E35,'0708b01'!E9)</f>
        <v>258277131.46</v>
      </c>
      <c r="F17" s="12">
        <f>SUM('0506b01'!F35,'0708b01'!F9)</f>
        <v>274883748.99</v>
      </c>
      <c r="G17" s="2">
        <f>(E17-F17)/F17</f>
        <v>-0.06041323865458534</v>
      </c>
      <c r="H17" s="12">
        <f>SUM('0506b01'!H35,'0708b01'!H9)</f>
        <v>13934804.329999998</v>
      </c>
      <c r="I17" s="12">
        <f>SUM('0506b01'!I35,'0708b01'!I9)</f>
        <v>15360000.67</v>
      </c>
      <c r="J17" s="2">
        <f>(H17-I17)/I17</f>
        <v>-0.09278621600476804</v>
      </c>
      <c r="K17" s="12">
        <f>SUM('0506b01'!K35,'0708b01'!K9)</f>
        <v>32255629.509999998</v>
      </c>
      <c r="L17" s="12">
        <f>SUM('0506b01'!L35,'0708b01'!L9)</f>
        <v>29134337.400000002</v>
      </c>
      <c r="M17" s="2">
        <f>(K17-L17)/L17</f>
        <v>0.10713448077250576</v>
      </c>
    </row>
    <row r="18" spans="1:13" ht="12.75" customHeight="1">
      <c r="A18" s="1" t="s">
        <v>10</v>
      </c>
      <c r="B18" s="4">
        <f>(B17/B15)</f>
        <v>218.0807602911778</v>
      </c>
      <c r="C18" s="4">
        <f>(C17/C15)</f>
        <v>208.36334632051012</v>
      </c>
      <c r="D18" s="2">
        <f>(B18-C18)/C18</f>
        <v>0.04663686844287906</v>
      </c>
      <c r="E18" s="4">
        <f>(E17/E15)</f>
        <v>245.51828285488043</v>
      </c>
      <c r="F18" s="4">
        <f>(F17/F15)</f>
        <v>234.93373689797343</v>
      </c>
      <c r="G18" s="2">
        <f>(E18-F18)/F18</f>
        <v>0.04505332480836343</v>
      </c>
      <c r="H18" s="4">
        <f>(H17/H15)</f>
        <v>83.84157017881638</v>
      </c>
      <c r="I18" s="4">
        <f>(I17/I15)</f>
        <v>81.84187186632495</v>
      </c>
      <c r="J18" s="2">
        <f>(H18-I18)/I18</f>
        <v>0.02443368250127033</v>
      </c>
      <c r="K18" s="4">
        <f>(K17/K15)</f>
        <v>181.2602809184499</v>
      </c>
      <c r="L18" s="4">
        <f>(L17/L15)</f>
        <v>166.4182135982224</v>
      </c>
      <c r="M18" s="2">
        <f>(K18-L18)/L18</f>
        <v>0.08918535417078913</v>
      </c>
    </row>
    <row r="19" spans="1:11" ht="15.75">
      <c r="A19" s="21" t="s">
        <v>51</v>
      </c>
      <c r="B19" s="1"/>
      <c r="C19" s="1"/>
      <c r="D19" s="1"/>
      <c r="E19" s="1"/>
      <c r="F19" s="1"/>
      <c r="G19" s="1"/>
      <c r="H19" s="1"/>
      <c r="I19" s="1"/>
      <c r="J19" s="1"/>
      <c r="K19" s="1"/>
    </row>
    <row r="20" spans="1:12" ht="16.5">
      <c r="A20" s="21" t="s">
        <v>52</v>
      </c>
      <c r="B20" s="9"/>
      <c r="C20" s="9"/>
      <c r="D20" s="9"/>
      <c r="E20" s="9"/>
      <c r="F20" s="9"/>
      <c r="G20" s="9"/>
      <c r="H20" s="9"/>
      <c r="I20" s="9"/>
      <c r="J20" s="9"/>
      <c r="K20" s="10"/>
      <c r="L20" s="10"/>
    </row>
    <row r="21" spans="1:12" ht="16.5">
      <c r="A21" s="11" t="s">
        <v>49</v>
      </c>
      <c r="B21" s="9"/>
      <c r="C21" s="9"/>
      <c r="D21" s="9"/>
      <c r="E21" s="9"/>
      <c r="F21" s="9"/>
      <c r="G21" s="9"/>
      <c r="H21" s="9"/>
      <c r="I21" s="9"/>
      <c r="J21" s="9"/>
      <c r="K21" s="10"/>
      <c r="L21" s="10"/>
    </row>
    <row r="22" spans="2:12" ht="16.5">
      <c r="B22" s="7" t="s">
        <v>1</v>
      </c>
      <c r="C22" s="3"/>
      <c r="D22" s="3"/>
      <c r="E22" s="7" t="s">
        <v>2</v>
      </c>
      <c r="F22" s="7"/>
      <c r="G22" s="7"/>
      <c r="H22" s="7" t="s">
        <v>3</v>
      </c>
      <c r="I22" s="7"/>
      <c r="J22" s="7"/>
      <c r="K22" s="7" t="s">
        <v>4</v>
      </c>
      <c r="L22" s="7"/>
    </row>
    <row r="23" spans="1:13" ht="16.5">
      <c r="A23" s="8" t="s">
        <v>48</v>
      </c>
      <c r="B23" s="15">
        <v>2013</v>
      </c>
      <c r="C23" s="15">
        <v>2012</v>
      </c>
      <c r="D23" s="14" t="s">
        <v>5</v>
      </c>
      <c r="E23" s="6">
        <v>2013</v>
      </c>
      <c r="F23" s="15">
        <v>2012</v>
      </c>
      <c r="G23" s="14" t="s">
        <v>5</v>
      </c>
      <c r="H23" s="6">
        <v>2013</v>
      </c>
      <c r="I23" s="15">
        <v>2012</v>
      </c>
      <c r="J23" s="14" t="s">
        <v>5</v>
      </c>
      <c r="K23" s="15">
        <v>2013</v>
      </c>
      <c r="L23" s="15">
        <v>2012</v>
      </c>
      <c r="M23" s="14" t="s">
        <v>5</v>
      </c>
    </row>
    <row r="24" spans="1:13" ht="15.75">
      <c r="A24" s="1" t="s">
        <v>6</v>
      </c>
      <c r="B24" s="1">
        <f>E24+H24+K24</f>
        <v>340704</v>
      </c>
      <c r="C24" s="1">
        <f>F24+I24+L24</f>
        <v>359087</v>
      </c>
      <c r="D24" s="2">
        <f>(B24-C24)/C24</f>
        <v>-0.051193721855706274</v>
      </c>
      <c r="E24" s="1">
        <v>240183</v>
      </c>
      <c r="F24" s="1">
        <v>247947</v>
      </c>
      <c r="G24" s="2">
        <f>(E24-F24)/F24</f>
        <v>-0.031313143534707016</v>
      </c>
      <c r="H24" s="1">
        <v>47156</v>
      </c>
      <c r="I24" s="1">
        <v>53982</v>
      </c>
      <c r="J24" s="2">
        <f>(H24-I24)/I24</f>
        <v>-0.12644955725982734</v>
      </c>
      <c r="K24" s="1">
        <v>53365</v>
      </c>
      <c r="L24" s="1">
        <v>57158</v>
      </c>
      <c r="M24" s="2">
        <f>(K24-L24)/L24</f>
        <v>-0.066359914622625</v>
      </c>
    </row>
    <row r="25" spans="1:13" ht="15.75">
      <c r="A25" s="1" t="s">
        <v>7</v>
      </c>
      <c r="B25" s="1">
        <f>E25+H25+K25</f>
        <v>198827</v>
      </c>
      <c r="C25" s="1">
        <f>F25+I25+L25</f>
        <v>214790</v>
      </c>
      <c r="D25" s="2">
        <f>(B25-C25)/C25</f>
        <v>-0.07431910237906793</v>
      </c>
      <c r="E25" s="1">
        <v>154876</v>
      </c>
      <c r="F25" s="1">
        <v>170181</v>
      </c>
      <c r="G25" s="2">
        <f>(E25-F25)/F25</f>
        <v>-0.08993365886908644</v>
      </c>
      <c r="H25" s="1">
        <v>22288</v>
      </c>
      <c r="I25" s="1">
        <v>21802</v>
      </c>
      <c r="J25" s="2">
        <f>(H25-I25)/I25</f>
        <v>0.022291532886891112</v>
      </c>
      <c r="K25" s="1">
        <v>21663</v>
      </c>
      <c r="L25" s="1">
        <v>22807</v>
      </c>
      <c r="M25" s="2">
        <f>(K25-L25)/L25</f>
        <v>-0.050160038584645066</v>
      </c>
    </row>
    <row r="26" spans="1:13" ht="15.75">
      <c r="A26" s="1" t="s">
        <v>8</v>
      </c>
      <c r="B26" s="2">
        <f>(B25/B24)</f>
        <v>0.5835769465577157</v>
      </c>
      <c r="C26" s="2">
        <f>(C25/C24)</f>
        <v>0.5981558786589323</v>
      </c>
      <c r="D26" s="2">
        <f>(B26-C26)</f>
        <v>-0.014578932101216524</v>
      </c>
      <c r="E26" s="2">
        <f>(E25/E24)</f>
        <v>0.6448249876136113</v>
      </c>
      <c r="F26" s="2">
        <f>(F25/F24)</f>
        <v>0.6863603915352878</v>
      </c>
      <c r="G26" s="2">
        <f>(E26-F26)</f>
        <v>-0.04153540392167654</v>
      </c>
      <c r="H26" s="2">
        <f>(H25/H24)</f>
        <v>0.47264399016031894</v>
      </c>
      <c r="I26" s="2">
        <f>(I25/I24)</f>
        <v>0.40387536586269496</v>
      </c>
      <c r="J26" s="2">
        <f>(H26-I26)</f>
        <v>0.06876862429762398</v>
      </c>
      <c r="K26" s="2">
        <f>(K25/K24)</f>
        <v>0.40594022299259813</v>
      </c>
      <c r="L26" s="2">
        <f>(L25/L24)</f>
        <v>0.39901676055845203</v>
      </c>
      <c r="M26" s="2">
        <f>(K26-L26)</f>
        <v>0.006923462434146099</v>
      </c>
    </row>
    <row r="27" spans="1:13" ht="15.75">
      <c r="A27" s="1" t="s">
        <v>9</v>
      </c>
      <c r="B27" s="5">
        <f>E27+H27+K27</f>
        <v>36171675.11</v>
      </c>
      <c r="C27" s="5">
        <f>F27+I27+L27</f>
        <v>37179175.53</v>
      </c>
      <c r="D27" s="2">
        <f>(B27-C27)/C27</f>
        <v>-0.027098514306403764</v>
      </c>
      <c r="E27" s="5">
        <v>31215526.06</v>
      </c>
      <c r="F27" s="5">
        <v>32839254.19</v>
      </c>
      <c r="G27" s="2">
        <f>(E27-F27)/F27</f>
        <v>-0.04944473222825048</v>
      </c>
      <c r="H27" s="5">
        <v>1650369.88</v>
      </c>
      <c r="I27" s="5">
        <v>1556706.34</v>
      </c>
      <c r="J27" s="2">
        <f>(H27-I27)/I27</f>
        <v>0.0601677642040051</v>
      </c>
      <c r="K27" s="5">
        <v>3305779.17</v>
      </c>
      <c r="L27" s="5">
        <v>2783215</v>
      </c>
      <c r="M27" s="2">
        <f>(K27-L27)/L27</f>
        <v>0.18775558841124382</v>
      </c>
    </row>
    <row r="28" spans="1:13" ht="15.75">
      <c r="A28" s="1" t="s">
        <v>10</v>
      </c>
      <c r="B28" s="4">
        <f>(B27/B25)</f>
        <v>181.92536783233666</v>
      </c>
      <c r="C28" s="4">
        <f>(C27/C25)</f>
        <v>173.09546780576378</v>
      </c>
      <c r="D28" s="2">
        <f>(B28-C28)/C28</f>
        <v>0.051011734382792814</v>
      </c>
      <c r="E28" s="4">
        <f>(E27/E25)</f>
        <v>201.55173209535369</v>
      </c>
      <c r="F28" s="4">
        <f>(F27/F25)</f>
        <v>192.9666307637163</v>
      </c>
      <c r="G28" s="2">
        <f>(E28-F28)/F28</f>
        <v>0.044490082547742005</v>
      </c>
      <c r="H28" s="4">
        <f>(H27/H25)</f>
        <v>74.04746410624551</v>
      </c>
      <c r="I28" s="4">
        <f>(I27/I25)</f>
        <v>71.4019970644895</v>
      </c>
      <c r="J28" s="2">
        <f>(H28-I28)/I28</f>
        <v>0.037050322827338424</v>
      </c>
      <c r="K28" s="4">
        <f>(K27/K25)</f>
        <v>152.60024788810415</v>
      </c>
      <c r="L28" s="4">
        <f>(L27/L25)</f>
        <v>122.0333669487438</v>
      </c>
      <c r="M28" s="2">
        <f>(K28-L28)/L28</f>
        <v>0.25047969832872824</v>
      </c>
    </row>
    <row r="29" spans="1:11" ht="15.75">
      <c r="A29" s="1"/>
      <c r="B29" s="1"/>
      <c r="C29" s="1"/>
      <c r="D29" s="1"/>
      <c r="E29" s="1"/>
      <c r="F29" s="1"/>
      <c r="G29" s="1"/>
      <c r="H29" s="1"/>
      <c r="I29" s="1"/>
      <c r="J29" s="1"/>
      <c r="K29" s="1"/>
    </row>
    <row r="30" spans="1:12" ht="16.5">
      <c r="A30" s="6" t="s">
        <v>50</v>
      </c>
      <c r="B30" s="7" t="s">
        <v>1</v>
      </c>
      <c r="C30" s="3"/>
      <c r="D30" s="3"/>
      <c r="E30" s="7" t="s">
        <v>2</v>
      </c>
      <c r="F30" s="7"/>
      <c r="G30" s="7"/>
      <c r="H30" s="7" t="s">
        <v>3</v>
      </c>
      <c r="I30" s="7"/>
      <c r="J30" s="7"/>
      <c r="K30" s="7" t="s">
        <v>4</v>
      </c>
      <c r="L30" s="7"/>
    </row>
    <row r="31" spans="2:13" ht="16.5">
      <c r="B31" s="15">
        <v>2013</v>
      </c>
      <c r="C31" s="15">
        <v>2012</v>
      </c>
      <c r="D31" s="14" t="s">
        <v>5</v>
      </c>
      <c r="E31" s="15">
        <v>2013</v>
      </c>
      <c r="F31" s="15">
        <v>2012</v>
      </c>
      <c r="G31" s="14" t="s">
        <v>5</v>
      </c>
      <c r="H31" s="15">
        <v>2013</v>
      </c>
      <c r="I31" s="15">
        <v>2012</v>
      </c>
      <c r="J31" s="14" t="s">
        <v>5</v>
      </c>
      <c r="K31" s="15">
        <v>2013</v>
      </c>
      <c r="L31" s="15">
        <v>2012</v>
      </c>
      <c r="M31" s="14" t="s">
        <v>5</v>
      </c>
    </row>
    <row r="32" spans="1:13" ht="15.75">
      <c r="A32" s="1" t="s">
        <v>6</v>
      </c>
      <c r="B32" s="1">
        <f>E32+H32+K32</f>
        <v>2800966</v>
      </c>
      <c r="C32" s="1">
        <f>F32+I32+L32</f>
        <v>2861616</v>
      </c>
      <c r="D32" s="2">
        <f>(B32-C32)/C32</f>
        <v>-0.021194318175464494</v>
      </c>
      <c r="E32" s="1">
        <f>(E14+E24)</f>
        <v>1912351</v>
      </c>
      <c r="F32" s="1">
        <f>(F14+F24)</f>
        <v>1983504</v>
      </c>
      <c r="G32" s="2">
        <f>(E32-F32)/F32</f>
        <v>-0.03587237535190249</v>
      </c>
      <c r="H32" s="1">
        <f>(H14+H24)</f>
        <v>409721</v>
      </c>
      <c r="I32" s="1">
        <f>(I14+I24)</f>
        <v>422719</v>
      </c>
      <c r="J32" s="2">
        <f>(H32-I32)/I32</f>
        <v>-0.030748558735235465</v>
      </c>
      <c r="K32" s="1">
        <f>K14+K24</f>
        <v>478894</v>
      </c>
      <c r="L32" s="1">
        <f>L14+L24</f>
        <v>455393</v>
      </c>
      <c r="M32" s="2">
        <f>(K32-L32)/L32</f>
        <v>0.051605975498086265</v>
      </c>
    </row>
    <row r="33" spans="1:13" ht="15.75">
      <c r="A33" s="1" t="s">
        <v>7</v>
      </c>
      <c r="B33" s="1">
        <f>E33+H33+K33</f>
        <v>1594950</v>
      </c>
      <c r="C33" s="1">
        <f>F33+I33+L33</f>
        <v>1747584</v>
      </c>
      <c r="D33" s="2">
        <f>(B33-C33)/C33</f>
        <v>-0.08734000769061745</v>
      </c>
      <c r="E33" s="1">
        <f>(E15+E25)</f>
        <v>1206843</v>
      </c>
      <c r="F33" s="1">
        <f>(F15+F25)</f>
        <v>1340229</v>
      </c>
      <c r="G33" s="2">
        <f>(E33-F33)/F33</f>
        <v>-0.09952478270504518</v>
      </c>
      <c r="H33" s="1">
        <f>(H15+H25)</f>
        <v>188492</v>
      </c>
      <c r="I33" s="1">
        <f>(I15+I25)</f>
        <v>209481</v>
      </c>
      <c r="J33" s="2">
        <f>(H33-I33)/I33</f>
        <v>-0.10019524443744302</v>
      </c>
      <c r="K33" s="1">
        <f>K15+K25</f>
        <v>199615</v>
      </c>
      <c r="L33" s="1">
        <f>L15+L25</f>
        <v>197874</v>
      </c>
      <c r="M33" s="2">
        <f>(K33-L33)/L33</f>
        <v>0.008798528356428838</v>
      </c>
    </row>
    <row r="34" spans="1:13" ht="15.75">
      <c r="A34" s="1" t="s">
        <v>8</v>
      </c>
      <c r="B34" s="2">
        <f>(B33/B32)</f>
        <v>0.5694285471512328</v>
      </c>
      <c r="C34" s="2">
        <f>(C33/C32)</f>
        <v>0.6106982907559925</v>
      </c>
      <c r="D34" s="2">
        <f>(B34-C34)</f>
        <v>-0.04126974360475966</v>
      </c>
      <c r="E34" s="2">
        <f>(E33/E32)</f>
        <v>0.6310781859606317</v>
      </c>
      <c r="F34" s="2">
        <f>(F33/F32)</f>
        <v>0.6756875710863199</v>
      </c>
      <c r="G34" s="2">
        <f>(E34-F34)</f>
        <v>-0.04460938512568824</v>
      </c>
      <c r="H34" s="2">
        <f>(H33/H32)</f>
        <v>0.4600496435379197</v>
      </c>
      <c r="I34" s="2">
        <f>(I33/I32)</f>
        <v>0.49555614959346517</v>
      </c>
      <c r="J34" s="2">
        <f>(H34-I34)</f>
        <v>-0.03550650605554545</v>
      </c>
      <c r="K34" s="2">
        <f>(K33/K32)</f>
        <v>0.41682501764482327</v>
      </c>
      <c r="L34" s="2">
        <f>(L33/L32)</f>
        <v>0.43451260779151196</v>
      </c>
      <c r="M34" s="2">
        <f>(K34-L34)</f>
        <v>-0.017687590146688692</v>
      </c>
    </row>
    <row r="35" spans="1:13" ht="15.75">
      <c r="A35" s="1" t="s">
        <v>9</v>
      </c>
      <c r="B35" s="5">
        <f>E35+H35+K35</f>
        <v>340639240.40999997</v>
      </c>
      <c r="C35" s="5">
        <f>F35+I35+L35</f>
        <v>356557262.59</v>
      </c>
      <c r="D35" s="2">
        <f>(B35-C35)/C35</f>
        <v>-0.044643662744023</v>
      </c>
      <c r="E35" s="5">
        <f>(E17+E27)</f>
        <v>289492657.52</v>
      </c>
      <c r="F35" s="5">
        <f>(F17+F27)</f>
        <v>307723003.18</v>
      </c>
      <c r="G35" s="2">
        <f>(E35-F35)/F35</f>
        <v>-0.05924271332207277</v>
      </c>
      <c r="H35" s="5">
        <f>(H17+H27)</f>
        <v>15585174.209999997</v>
      </c>
      <c r="I35" s="5">
        <f>(I17+I27)</f>
        <v>16916707.01</v>
      </c>
      <c r="J35" s="2">
        <f>(H35-I35)/I35</f>
        <v>-0.07871111080973935</v>
      </c>
      <c r="K35" s="12">
        <f>K17+K27</f>
        <v>35561408.68</v>
      </c>
      <c r="L35" s="12">
        <f>L17+L27</f>
        <v>31917552.400000002</v>
      </c>
      <c r="M35" s="2">
        <f>(K35-L35)/L35</f>
        <v>0.11416465255023744</v>
      </c>
    </row>
    <row r="36" spans="1:13" ht="15.75">
      <c r="A36" s="1" t="s">
        <v>10</v>
      </c>
      <c r="B36" s="4">
        <f>(B35/B33)</f>
        <v>213.57361698485843</v>
      </c>
      <c r="C36" s="4">
        <f>(C35/C33)</f>
        <v>204.02868336514868</v>
      </c>
      <c r="D36" s="2">
        <f>(B36-C36)/C36</f>
        <v>0.046782312478227644</v>
      </c>
      <c r="E36" s="4">
        <f>(E35/E33)</f>
        <v>239.8759884425729</v>
      </c>
      <c r="F36" s="4">
        <f>(F35/F33)</f>
        <v>229.6047937927026</v>
      </c>
      <c r="G36" s="2">
        <f>(E36-F36)/F36</f>
        <v>0.044734234334600116</v>
      </c>
      <c r="H36" s="4">
        <f>(H35/H33)</f>
        <v>82.68347839696114</v>
      </c>
      <c r="I36" s="4">
        <f>(I35/I33)</f>
        <v>80.75532869329439</v>
      </c>
      <c r="J36" s="2">
        <f>(H36-I36)/I36</f>
        <v>0.023876439299625483</v>
      </c>
      <c r="K36" s="4">
        <f>(K35/K33)</f>
        <v>178.14998211557247</v>
      </c>
      <c r="L36" s="4">
        <f>(L35/L33)</f>
        <v>161.30240658196632</v>
      </c>
      <c r="M36" s="2">
        <f>(K36-L36)/L36</f>
        <v>0.10444714304398799</v>
      </c>
    </row>
    <row r="37" ht="12" customHeight="1">
      <c r="A37" s="13">
        <f ca="1">NOW()</f>
        <v>41675.41079872685</v>
      </c>
    </row>
    <row r="38" spans="1:13" ht="12" customHeight="1">
      <c r="A38" s="1" t="s">
        <v>15</v>
      </c>
      <c r="B38" s="1"/>
      <c r="C38" s="1"/>
      <c r="D38" s="1"/>
      <c r="E38" s="1"/>
      <c r="F38" s="1"/>
      <c r="G38" s="1"/>
      <c r="H38" s="1"/>
      <c r="I38" s="1"/>
      <c r="J38" s="1"/>
      <c r="K38" s="1"/>
      <c r="L38" s="1"/>
      <c r="M38" s="1"/>
    </row>
    <row r="39" ht="16.5">
      <c r="A39" s="26" t="s">
        <v>53</v>
      </c>
    </row>
    <row r="40" ht="16.5">
      <c r="A40" s="26" t="s">
        <v>54</v>
      </c>
    </row>
  </sheetData>
  <sheetProtection/>
  <printOptions horizontalCentered="1"/>
  <pageMargins left="0.5" right="0.5" top="0.75" bottom="0.75" header="0" footer="0"/>
  <pageSetup fitToHeight="1" fitToWidth="1" horizontalDpi="600" verticalDpi="600" orientation="landscape" scale="88" r:id="rId1"/>
</worksheet>
</file>

<file path=xl/worksheets/sheet5.xml><?xml version="1.0" encoding="utf-8"?>
<worksheet xmlns="http://schemas.openxmlformats.org/spreadsheetml/2006/main" xmlns:r="http://schemas.openxmlformats.org/officeDocument/2006/relationships">
  <dimension ref="A1:M41"/>
  <sheetViews>
    <sheetView showGridLines="0" zoomScalePageLayoutView="0" workbookViewId="0" topLeftCell="A1">
      <selection activeCell="K28" sqref="K28"/>
    </sheetView>
  </sheetViews>
  <sheetFormatPr defaultColWidth="9.00390625" defaultRowHeight="15.75"/>
  <cols>
    <col min="1" max="1" width="17.50390625" style="0" customWidth="1"/>
    <col min="2" max="3" width="9.625" style="0" customWidth="1"/>
    <col min="4" max="4" width="6.25390625" style="0" customWidth="1"/>
    <col min="5" max="5" width="10.25390625" style="0" customWidth="1"/>
    <col min="6" max="6" width="10.125" style="0" customWidth="1"/>
    <col min="7" max="7" width="6.50390625" style="0" customWidth="1"/>
    <col min="8" max="8" width="10.50390625" style="0" customWidth="1"/>
    <col min="9" max="9" width="10.375" style="0" customWidth="1"/>
    <col min="10" max="10" width="6.25390625" style="0" customWidth="1"/>
    <col min="11" max="11" width="10.75390625" style="0" customWidth="1"/>
    <col min="12" max="12" width="10.25390625" style="0" customWidth="1"/>
    <col min="13" max="13" width="6.25390625" style="0" customWidth="1"/>
  </cols>
  <sheetData>
    <row r="1" spans="1:12" ht="12.75" customHeight="1">
      <c r="A1" s="9" t="s">
        <v>0</v>
      </c>
      <c r="B1" s="9"/>
      <c r="C1" s="9"/>
      <c r="D1" s="9"/>
      <c r="E1" s="9"/>
      <c r="F1" s="9"/>
      <c r="G1" s="9"/>
      <c r="H1" s="9"/>
      <c r="I1" s="9"/>
      <c r="J1" s="9"/>
      <c r="K1" s="10"/>
      <c r="L1" s="10"/>
    </row>
    <row r="2" spans="1:12" ht="12.75" customHeight="1">
      <c r="A2" s="11" t="s">
        <v>33</v>
      </c>
      <c r="B2" s="9"/>
      <c r="C2" s="9"/>
      <c r="D2" s="9"/>
      <c r="E2" s="9"/>
      <c r="F2" s="9"/>
      <c r="G2" s="9"/>
      <c r="H2" s="9"/>
      <c r="I2" s="9"/>
      <c r="J2" s="9"/>
      <c r="K2" s="10"/>
      <c r="L2" s="10"/>
    </row>
    <row r="3" spans="1:12" ht="12.75" customHeight="1">
      <c r="A3" s="11"/>
      <c r="B3" s="9"/>
      <c r="C3" s="9"/>
      <c r="D3" s="9"/>
      <c r="E3" s="9"/>
      <c r="F3" s="9"/>
      <c r="G3" s="9"/>
      <c r="H3" s="9"/>
      <c r="I3" s="9"/>
      <c r="J3" s="9"/>
      <c r="K3" s="10"/>
      <c r="L3" s="10"/>
    </row>
    <row r="4" spans="2:12" ht="12.75" customHeight="1">
      <c r="B4" s="7" t="s">
        <v>1</v>
      </c>
      <c r="C4" s="3"/>
      <c r="D4" s="3"/>
      <c r="E4" s="7" t="s">
        <v>2</v>
      </c>
      <c r="F4" s="7"/>
      <c r="G4" s="7"/>
      <c r="H4" s="7" t="s">
        <v>3</v>
      </c>
      <c r="I4" s="7"/>
      <c r="J4" s="7"/>
      <c r="K4" s="7" t="s">
        <v>4</v>
      </c>
      <c r="L4" s="7"/>
    </row>
    <row r="5" spans="1:13" ht="12.75" customHeight="1">
      <c r="A5" s="8" t="s">
        <v>34</v>
      </c>
      <c r="B5" s="15">
        <v>2013</v>
      </c>
      <c r="C5" s="15">
        <v>2012</v>
      </c>
      <c r="D5" s="14" t="s">
        <v>5</v>
      </c>
      <c r="E5" s="15">
        <v>2013</v>
      </c>
      <c r="F5" s="15">
        <v>2012</v>
      </c>
      <c r="G5" s="14" t="s">
        <v>5</v>
      </c>
      <c r="H5" s="15">
        <v>2013</v>
      </c>
      <c r="I5" s="15">
        <v>2012</v>
      </c>
      <c r="J5" s="14" t="s">
        <v>5</v>
      </c>
      <c r="K5" s="15">
        <v>2013</v>
      </c>
      <c r="L5" s="15">
        <v>2012</v>
      </c>
      <c r="M5" s="14" t="s">
        <v>5</v>
      </c>
    </row>
    <row r="6" spans="1:13" ht="12.75" customHeight="1">
      <c r="A6" s="1" t="s">
        <v>6</v>
      </c>
      <c r="B6" s="1">
        <f>E6+H6+K6</f>
        <v>302957</v>
      </c>
      <c r="C6" s="1">
        <f>F6+I6+L6</f>
        <v>310186</v>
      </c>
      <c r="D6" s="2">
        <f>(B6-C6)/C6</f>
        <v>-0.023305371615740235</v>
      </c>
      <c r="E6" s="1">
        <v>230111</v>
      </c>
      <c r="F6" s="1">
        <v>222893</v>
      </c>
      <c r="G6" s="2">
        <f>(E6-F6)/F6</f>
        <v>0.032383251156384456</v>
      </c>
      <c r="H6" s="1">
        <v>40830</v>
      </c>
      <c r="I6" s="1">
        <v>50116</v>
      </c>
      <c r="J6" s="2">
        <f>(H6-I6)/I6</f>
        <v>-0.18529012690557906</v>
      </c>
      <c r="K6" s="1">
        <v>32016</v>
      </c>
      <c r="L6" s="1">
        <v>37177</v>
      </c>
      <c r="M6" s="2">
        <f>(K6-L6)/L6</f>
        <v>-0.13882239018748152</v>
      </c>
    </row>
    <row r="7" spans="1:13" ht="12.75" customHeight="1">
      <c r="A7" s="1" t="s">
        <v>7</v>
      </c>
      <c r="B7" s="1">
        <f>E7+H7+K7</f>
        <v>108311</v>
      </c>
      <c r="C7" s="1">
        <f>F7+I7+L7</f>
        <v>118128</v>
      </c>
      <c r="D7" s="2">
        <f>(B7-C7)/C7</f>
        <v>-0.08310476770960314</v>
      </c>
      <c r="E7" s="1">
        <v>88548</v>
      </c>
      <c r="F7" s="1">
        <v>95310</v>
      </c>
      <c r="G7" s="2">
        <f>(E7-F7)/F7</f>
        <v>-0.07094743468681146</v>
      </c>
      <c r="H7" s="1">
        <v>12178</v>
      </c>
      <c r="I7" s="1">
        <v>12941</v>
      </c>
      <c r="J7" s="2">
        <f>(H7-I7)/I7</f>
        <v>-0.05895989490765783</v>
      </c>
      <c r="K7" s="1">
        <v>7585</v>
      </c>
      <c r="L7" s="1">
        <v>9877</v>
      </c>
      <c r="M7" s="2">
        <f>(K7-L7)/L7</f>
        <v>-0.23205426749012859</v>
      </c>
    </row>
    <row r="8" spans="1:13" ht="12.75" customHeight="1">
      <c r="A8" s="1" t="s">
        <v>8</v>
      </c>
      <c r="B8" s="2">
        <f>(B7/B6)</f>
        <v>0.35751278234204853</v>
      </c>
      <c r="C8" s="2">
        <f>(C7/C6)</f>
        <v>0.3808295667760634</v>
      </c>
      <c r="D8" s="2">
        <f>(B8-C8)</f>
        <v>-0.02331678443401486</v>
      </c>
      <c r="E8" s="2">
        <f>(E7/E6)</f>
        <v>0.38480559382211194</v>
      </c>
      <c r="F8" s="2">
        <f>(F7/F6)</f>
        <v>0.4276042764914107</v>
      </c>
      <c r="G8" s="2">
        <f>(E8-F8)</f>
        <v>-0.04279868266929876</v>
      </c>
      <c r="H8" s="2">
        <f>(H7/H6)</f>
        <v>0.29826108253735</v>
      </c>
      <c r="I8" s="2">
        <f>(I7/I6)</f>
        <v>0.25822092744831987</v>
      </c>
      <c r="J8" s="2">
        <f>(H8-I8)</f>
        <v>0.04004015508903014</v>
      </c>
      <c r="K8" s="2">
        <f>(K7/K6)</f>
        <v>0.2369127936031984</v>
      </c>
      <c r="L8" s="2">
        <f>(L7/L6)</f>
        <v>0.26567501412163436</v>
      </c>
      <c r="M8" s="2">
        <f>(K8-L8)</f>
        <v>-0.028762220518435966</v>
      </c>
    </row>
    <row r="9" spans="1:13" ht="12.75" customHeight="1">
      <c r="A9" s="1" t="s">
        <v>9</v>
      </c>
      <c r="B9" s="5">
        <f>E9+H9+K9</f>
        <v>13051365.379999999</v>
      </c>
      <c r="C9" s="5">
        <f>F9+I9+L9</f>
        <v>16229549.35</v>
      </c>
      <c r="D9" s="2">
        <f>(B9-C9)/C9</f>
        <v>-0.19582700058150418</v>
      </c>
      <c r="E9" s="5">
        <v>10718122.93</v>
      </c>
      <c r="F9" s="5">
        <v>14056934.55</v>
      </c>
      <c r="G9" s="2">
        <f>(E9-F9)/F9</f>
        <v>-0.23752060651089826</v>
      </c>
      <c r="H9" s="5">
        <v>1112121.17</v>
      </c>
      <c r="I9" s="5">
        <v>932668.78</v>
      </c>
      <c r="J9" s="2">
        <f>(H9-I9)/I9</f>
        <v>0.1924074160603938</v>
      </c>
      <c r="K9" s="5">
        <v>1221121.28</v>
      </c>
      <c r="L9" s="5">
        <v>1239946.02</v>
      </c>
      <c r="M9" s="2">
        <f>(K9-L9)/L9</f>
        <v>-0.015181902837996118</v>
      </c>
    </row>
    <row r="10" spans="1:13" ht="12.75" customHeight="1">
      <c r="A10" s="1" t="s">
        <v>10</v>
      </c>
      <c r="B10" s="4">
        <f>(B9/B7)</f>
        <v>120.4989832980953</v>
      </c>
      <c r="C10" s="4">
        <f>(C9/C7)</f>
        <v>137.3895211126913</v>
      </c>
      <c r="D10" s="2">
        <f>(B10-C10)/C10</f>
        <v>-0.12293905443299313</v>
      </c>
      <c r="E10" s="4">
        <f>(E9/E7)</f>
        <v>121.0430831865203</v>
      </c>
      <c r="F10" s="4">
        <f>(F9/F7)</f>
        <v>147.48646049732452</v>
      </c>
      <c r="G10" s="2">
        <f>(E10-F10)/F10</f>
        <v>-0.17929359225000796</v>
      </c>
      <c r="H10" s="4">
        <f>(H9/H7)</f>
        <v>91.3221522417474</v>
      </c>
      <c r="I10" s="4">
        <f>(I9/I7)</f>
        <v>72.07084305695078</v>
      </c>
      <c r="J10" s="2">
        <f>(H10-I10)/I10</f>
        <v>0.26711646996531085</v>
      </c>
      <c r="K10" s="4">
        <f>(K9/K7)</f>
        <v>160.99159920896506</v>
      </c>
      <c r="L10" s="4">
        <f>(L9/L7)</f>
        <v>125.5387283588134</v>
      </c>
      <c r="M10" s="2">
        <f>(K10-L10)/L10</f>
        <v>0.2824058464955982</v>
      </c>
    </row>
    <row r="11" spans="1:11" ht="12.75" customHeight="1">
      <c r="A11" s="1"/>
      <c r="B11" s="1"/>
      <c r="C11" s="1"/>
      <c r="D11" s="1"/>
      <c r="E11" s="1"/>
      <c r="F11" s="1"/>
      <c r="G11" s="1"/>
      <c r="H11" s="1"/>
      <c r="I11" s="1"/>
      <c r="J11" s="1"/>
      <c r="K11" s="1"/>
    </row>
    <row r="12" spans="1:12" ht="12.75" customHeight="1">
      <c r="A12" s="6" t="s">
        <v>35</v>
      </c>
      <c r="B12" s="7" t="s">
        <v>1</v>
      </c>
      <c r="C12" s="3"/>
      <c r="D12" s="3"/>
      <c r="E12" s="7" t="s">
        <v>2</v>
      </c>
      <c r="F12" s="7"/>
      <c r="G12" s="7"/>
      <c r="H12" s="7" t="s">
        <v>3</v>
      </c>
      <c r="I12" s="7"/>
      <c r="J12" s="7"/>
      <c r="K12" s="7" t="s">
        <v>4</v>
      </c>
      <c r="L12" s="7"/>
    </row>
    <row r="13" spans="2:13" ht="12.75" customHeight="1">
      <c r="B13" s="15">
        <v>2013</v>
      </c>
      <c r="C13" s="15">
        <v>2012</v>
      </c>
      <c r="D13" s="14" t="s">
        <v>5</v>
      </c>
      <c r="E13" s="15">
        <v>2013</v>
      </c>
      <c r="F13" s="15">
        <v>2012</v>
      </c>
      <c r="G13" s="14" t="s">
        <v>5</v>
      </c>
      <c r="H13" s="15">
        <v>2013</v>
      </c>
      <c r="I13" s="15">
        <v>2012</v>
      </c>
      <c r="J13" s="14" t="s">
        <v>5</v>
      </c>
      <c r="K13" s="15">
        <v>2013</v>
      </c>
      <c r="L13" s="15">
        <v>2012</v>
      </c>
      <c r="M13" s="14" t="s">
        <v>5</v>
      </c>
    </row>
    <row r="14" spans="1:13" ht="12.75" customHeight="1">
      <c r="A14" s="1" t="s">
        <v>6</v>
      </c>
      <c r="B14" s="1">
        <f>E14+H14+K14</f>
        <v>3103923</v>
      </c>
      <c r="C14" s="1">
        <f>F14+I14+L14</f>
        <v>3171802</v>
      </c>
      <c r="D14" s="2">
        <f>(B14-C14)/C14</f>
        <v>-0.021400768396009587</v>
      </c>
      <c r="E14" s="1">
        <f>SUM('0708b01'!E32,'0910b01'!E6)</f>
        <v>2142462</v>
      </c>
      <c r="F14" s="1">
        <f>SUM('0708b01'!F32,'0910b01'!F6)</f>
        <v>2206397</v>
      </c>
      <c r="G14" s="2">
        <f>(E14-F14)/F14</f>
        <v>-0.028977106114629416</v>
      </c>
      <c r="H14" s="1">
        <f>SUM('0708b01'!H32,'0910b01'!H6)</f>
        <v>450551</v>
      </c>
      <c r="I14" s="1">
        <f>SUM('0708b01'!I32,'0910b01'!I6)</f>
        <v>472835</v>
      </c>
      <c r="J14" s="2">
        <f>(H14-I14)/I14</f>
        <v>-0.047128490911205814</v>
      </c>
      <c r="K14" s="1">
        <f>SUM('0708b01'!K32,'0910b01'!K6)</f>
        <v>510910</v>
      </c>
      <c r="L14" s="1">
        <f>SUM('0708b01'!L32,'0910b01'!L6)</f>
        <v>492570</v>
      </c>
      <c r="M14" s="2">
        <f>(K14-L14)/L14</f>
        <v>0.03723328663946241</v>
      </c>
    </row>
    <row r="15" spans="1:13" ht="12.75" customHeight="1">
      <c r="A15" s="1" t="s">
        <v>7</v>
      </c>
      <c r="B15" s="1">
        <f>E15+H15+K15</f>
        <v>1703261</v>
      </c>
      <c r="C15" s="1">
        <f>F15+I15+L15</f>
        <v>1865712</v>
      </c>
      <c r="D15" s="2">
        <f>(B15-C15)/C15</f>
        <v>-0.08707185246168755</v>
      </c>
      <c r="E15" s="1">
        <f>SUM('0708b01'!E33,'0910b01'!E7)</f>
        <v>1295391</v>
      </c>
      <c r="F15" s="1">
        <f>SUM('0708b01'!F33,'0910b01'!F7)</f>
        <v>1435539</v>
      </c>
      <c r="G15" s="2">
        <f>(E15-F15)/F15</f>
        <v>-0.09762744167870048</v>
      </c>
      <c r="H15" s="1">
        <f>SUM('0708b01'!H33,'0910b01'!H7)</f>
        <v>200670</v>
      </c>
      <c r="I15" s="1">
        <f>SUM('0708b01'!I33,'0910b01'!I7)</f>
        <v>222422</v>
      </c>
      <c r="J15" s="2">
        <f>(H15-I15)/I15</f>
        <v>-0.09779608132289072</v>
      </c>
      <c r="K15" s="1">
        <f>SUM('0708b01'!K33,'0910b01'!K7)</f>
        <v>207200</v>
      </c>
      <c r="L15" s="1">
        <f>SUM('0708b01'!L33,'0910b01'!L7)</f>
        <v>207751</v>
      </c>
      <c r="M15" s="2">
        <f>(K15-L15)/L15</f>
        <v>-0.0026522134670831908</v>
      </c>
    </row>
    <row r="16" spans="1:13" ht="12.75" customHeight="1">
      <c r="A16" s="1" t="s">
        <v>8</v>
      </c>
      <c r="B16" s="2">
        <f>(B15/B14)</f>
        <v>0.5487446048113951</v>
      </c>
      <c r="C16" s="2">
        <f>(C15/C14)</f>
        <v>0.58821830618683</v>
      </c>
      <c r="D16" s="2">
        <f>(B16-C16)</f>
        <v>-0.03947370137543493</v>
      </c>
      <c r="E16" s="2">
        <f>(E15/E14)</f>
        <v>0.6046272932728796</v>
      </c>
      <c r="F16" s="2">
        <f>(F15/F14)</f>
        <v>0.6506258846436067</v>
      </c>
      <c r="G16" s="2">
        <f>(E16-F16)</f>
        <v>-0.04599859137072715</v>
      </c>
      <c r="H16" s="2">
        <f>(H15/H14)</f>
        <v>0.4453879804949939</v>
      </c>
      <c r="I16" s="2">
        <f>(I15/I14)</f>
        <v>0.47040087979950723</v>
      </c>
      <c r="J16" s="2">
        <f>(H16-I16)</f>
        <v>-0.025012899304513336</v>
      </c>
      <c r="K16" s="2">
        <f>(K15/K14)</f>
        <v>0.405550879802705</v>
      </c>
      <c r="L16" s="2">
        <f>(L15/L14)</f>
        <v>0.4217694946911099</v>
      </c>
      <c r="M16" s="2">
        <f>(K16-L16)</f>
        <v>-0.016218614888404925</v>
      </c>
    </row>
    <row r="17" spans="1:13" ht="12.75" customHeight="1">
      <c r="A17" s="1" t="s">
        <v>9</v>
      </c>
      <c r="B17" s="5">
        <f>E17+H17+K17</f>
        <v>353690605.78999996</v>
      </c>
      <c r="C17" s="5">
        <f>F17+I17+L17</f>
        <v>372786811.94000006</v>
      </c>
      <c r="D17" s="2">
        <f>(B17-C17)/C17</f>
        <v>-0.05122554108237505</v>
      </c>
      <c r="E17" s="17">
        <f>SUM('0708b01'!E35,'0910b01'!E9)</f>
        <v>300210780.45</v>
      </c>
      <c r="F17" s="17">
        <f>SUM('0708b01'!F35,'0910b01'!F9)</f>
        <v>321779937.73</v>
      </c>
      <c r="G17" s="2">
        <f>(E17-F17)/F17</f>
        <v>-0.06703077088074502</v>
      </c>
      <c r="H17" s="12">
        <f>SUM('0708b01'!H35,'0910b01'!H9)</f>
        <v>16697295.379999997</v>
      </c>
      <c r="I17" s="12">
        <f>SUM('0708b01'!I35,'0910b01'!I9)</f>
        <v>17849375.790000003</v>
      </c>
      <c r="J17" s="2">
        <f>(H17-I17)/I17</f>
        <v>-0.06454457699554128</v>
      </c>
      <c r="K17" s="12">
        <f>SUM('0708b01'!K35,'0910b01'!K9)</f>
        <v>36782529.96</v>
      </c>
      <c r="L17" s="12">
        <f>SUM('0708b01'!L35,'0910b01'!L9)</f>
        <v>33157498.42</v>
      </c>
      <c r="M17" s="2">
        <f>(K17-L17)/L17</f>
        <v>0.10932765476099505</v>
      </c>
    </row>
    <row r="18" spans="1:13" ht="12.75" customHeight="1">
      <c r="A18" s="1" t="s">
        <v>10</v>
      </c>
      <c r="B18" s="4">
        <f>(B17/B15)</f>
        <v>207.65496643790937</v>
      </c>
      <c r="C18" s="4">
        <f>(C17/C15)</f>
        <v>199.8094089227062</v>
      </c>
      <c r="D18" s="2">
        <f>(B18-C18)/C18</f>
        <v>0.0392652055651599</v>
      </c>
      <c r="E18" s="4">
        <f>(E17/E15)</f>
        <v>231.75302317987388</v>
      </c>
      <c r="F18" s="4">
        <f>(F17/F15)</f>
        <v>224.15269646453353</v>
      </c>
      <c r="G18" s="2">
        <f>(E18-F18)/F18</f>
        <v>0.03390691629062291</v>
      </c>
      <c r="H18" s="4">
        <f>(H17/H15)</f>
        <v>83.20773100114614</v>
      </c>
      <c r="I18" s="4">
        <f>(I17/I15)</f>
        <v>80.2500462634092</v>
      </c>
      <c r="J18" s="2">
        <f>(H18-I18)/I18</f>
        <v>0.036855863335315306</v>
      </c>
      <c r="K18" s="4">
        <f>(K17/K15)</f>
        <v>177.52186274131276</v>
      </c>
      <c r="L18" s="4">
        <f>(L17/L15)</f>
        <v>159.60211224013364</v>
      </c>
      <c r="M18" s="2">
        <f>(K18-L18)/L18</f>
        <v>0.1122776525301713</v>
      </c>
    </row>
    <row r="19" spans="1:11" ht="15.75">
      <c r="A19" s="21" t="s">
        <v>51</v>
      </c>
      <c r="B19" s="1"/>
      <c r="C19" s="1"/>
      <c r="D19" s="1"/>
      <c r="E19" s="1"/>
      <c r="F19" s="1"/>
      <c r="G19" s="1"/>
      <c r="H19" s="1"/>
      <c r="I19" s="1"/>
      <c r="J19" s="1"/>
      <c r="K19" s="1"/>
    </row>
    <row r="20" spans="1:12" ht="16.5">
      <c r="A20" s="21" t="s">
        <v>52</v>
      </c>
      <c r="B20" s="9"/>
      <c r="C20" s="9"/>
      <c r="D20" s="9"/>
      <c r="E20" s="9"/>
      <c r="F20" s="9"/>
      <c r="G20" s="9"/>
      <c r="H20" s="9"/>
      <c r="I20" s="9"/>
      <c r="J20" s="9"/>
      <c r="K20" s="10"/>
      <c r="L20" s="10"/>
    </row>
    <row r="21" spans="1:12" ht="16.5">
      <c r="A21" s="11" t="s">
        <v>38</v>
      </c>
      <c r="B21" s="9"/>
      <c r="C21" s="9"/>
      <c r="D21" s="9"/>
      <c r="E21" s="9"/>
      <c r="F21" s="9"/>
      <c r="G21" s="9"/>
      <c r="H21" s="9"/>
      <c r="I21" s="9"/>
      <c r="J21" s="9"/>
      <c r="K21" s="10"/>
      <c r="L21" s="10"/>
    </row>
    <row r="22" spans="2:12" ht="16.5">
      <c r="B22" s="7" t="s">
        <v>1</v>
      </c>
      <c r="C22" s="3"/>
      <c r="D22" s="3"/>
      <c r="E22" s="7" t="s">
        <v>2</v>
      </c>
      <c r="F22" s="7"/>
      <c r="G22" s="7"/>
      <c r="H22" s="7" t="s">
        <v>3</v>
      </c>
      <c r="I22" s="7"/>
      <c r="J22" s="7"/>
      <c r="K22" s="7" t="s">
        <v>4</v>
      </c>
      <c r="L22" s="7"/>
    </row>
    <row r="23" spans="1:13" ht="16.5">
      <c r="A23" s="8" t="s">
        <v>36</v>
      </c>
      <c r="B23" s="15">
        <v>2013</v>
      </c>
      <c r="C23" s="15">
        <v>2012</v>
      </c>
      <c r="D23" s="14" t="s">
        <v>5</v>
      </c>
      <c r="E23" s="15">
        <v>2013</v>
      </c>
      <c r="F23" s="15">
        <v>2012</v>
      </c>
      <c r="G23" s="14" t="s">
        <v>5</v>
      </c>
      <c r="H23" s="15">
        <v>2013</v>
      </c>
      <c r="I23" s="15">
        <v>2012</v>
      </c>
      <c r="J23" s="14" t="s">
        <v>5</v>
      </c>
      <c r="K23" s="15">
        <v>2013</v>
      </c>
      <c r="L23" s="15">
        <v>2012</v>
      </c>
      <c r="M23" s="14" t="s">
        <v>5</v>
      </c>
    </row>
    <row r="24" spans="1:13" ht="15.75">
      <c r="A24" s="1" t="s">
        <v>6</v>
      </c>
      <c r="B24" s="1">
        <f>E24+H24+K24</f>
        <v>329160</v>
      </c>
      <c r="C24" s="1">
        <f>F24+I24+L24</f>
        <v>338497</v>
      </c>
      <c r="D24" s="2">
        <f>(B24-C24)/C24</f>
        <v>-0.02758370088952044</v>
      </c>
      <c r="E24" s="1">
        <v>236882</v>
      </c>
      <c r="F24" s="1">
        <v>238075</v>
      </c>
      <c r="G24" s="2">
        <f>(E24-F24)/F24</f>
        <v>-0.0050110259372046625</v>
      </c>
      <c r="H24" s="1">
        <v>44161</v>
      </c>
      <c r="I24" s="1">
        <v>52359</v>
      </c>
      <c r="J24" s="2">
        <f>(H24-I24)/I24</f>
        <v>-0.15657289100250196</v>
      </c>
      <c r="K24" s="1">
        <v>48117</v>
      </c>
      <c r="L24" s="1">
        <v>48063</v>
      </c>
      <c r="M24" s="2">
        <f>(K24-L24)/L24</f>
        <v>0.0011235253729480058</v>
      </c>
    </row>
    <row r="25" spans="1:13" ht="15.75">
      <c r="A25" s="1" t="s">
        <v>7</v>
      </c>
      <c r="B25" s="1">
        <f>E25+H25+K25</f>
        <v>110928</v>
      </c>
      <c r="C25" s="1">
        <f>F25+I25+L25</f>
        <v>144289</v>
      </c>
      <c r="D25" s="2">
        <f>(B25-C25)/C25</f>
        <v>-0.23120958631635122</v>
      </c>
      <c r="E25" s="1">
        <v>79830</v>
      </c>
      <c r="F25" s="1">
        <v>115949</v>
      </c>
      <c r="G25" s="2">
        <f>(E25-F25)/F25</f>
        <v>-0.31150764560280814</v>
      </c>
      <c r="H25" s="1">
        <v>14371</v>
      </c>
      <c r="I25" s="1">
        <v>15259</v>
      </c>
      <c r="J25" s="2">
        <f>(H25-I25)/I25</f>
        <v>-0.058195163510059635</v>
      </c>
      <c r="K25" s="1">
        <v>16727</v>
      </c>
      <c r="L25" s="1">
        <v>13081</v>
      </c>
      <c r="M25" s="2">
        <f>(K25-L25)/L25</f>
        <v>0.27872486812934794</v>
      </c>
    </row>
    <row r="26" spans="1:13" ht="15.75">
      <c r="A26" s="1" t="s">
        <v>8</v>
      </c>
      <c r="B26" s="2">
        <f>(B25/B24)</f>
        <v>0.3370032810791105</v>
      </c>
      <c r="C26" s="2">
        <f>(C25/C24)</f>
        <v>0.42626374827546476</v>
      </c>
      <c r="D26" s="2">
        <f>(B26-C26)</f>
        <v>-0.08926046719635428</v>
      </c>
      <c r="E26" s="2">
        <f>(E25/E24)</f>
        <v>0.3370032336775272</v>
      </c>
      <c r="F26" s="2">
        <f>(F25/F24)</f>
        <v>0.4870271973117715</v>
      </c>
      <c r="G26" s="2">
        <f>(E26-F26)</f>
        <v>-0.1500239636342443</v>
      </c>
      <c r="H26" s="2">
        <f>(H25/H24)</f>
        <v>0.3254228844455515</v>
      </c>
      <c r="I26" s="2">
        <f>(I25/I24)</f>
        <v>0.2914303176149277</v>
      </c>
      <c r="J26" s="2">
        <f>(H26-I26)</f>
        <v>0.033992566830623794</v>
      </c>
      <c r="K26" s="2">
        <f>(K25/K24)</f>
        <v>0.34763181411974975</v>
      </c>
      <c r="L26" s="2">
        <f>(L25/L24)</f>
        <v>0.2721636185839419</v>
      </c>
      <c r="M26" s="2">
        <f>(K26-L26)</f>
        <v>0.07546819553580786</v>
      </c>
    </row>
    <row r="27" spans="1:13" ht="15.75">
      <c r="A27" s="1" t="s">
        <v>9</v>
      </c>
      <c r="B27" s="5">
        <f>E27+H27+K27</f>
        <v>18113738.65</v>
      </c>
      <c r="C27" s="5">
        <f>F27+I27+L27</f>
        <v>19762240.21</v>
      </c>
      <c r="D27" s="2">
        <f>(B27-C27)/C27</f>
        <v>-0.08341673527305042</v>
      </c>
      <c r="E27" s="5">
        <v>14989789.85</v>
      </c>
      <c r="F27" s="5">
        <v>17193596.03</v>
      </c>
      <c r="G27" s="2">
        <f>(E27-F27)/F27</f>
        <v>-0.12817598925522744</v>
      </c>
      <c r="H27" s="5">
        <v>1103781.98</v>
      </c>
      <c r="I27" s="5">
        <v>1033685.69</v>
      </c>
      <c r="J27" s="2">
        <f>(H27-I27)/I27</f>
        <v>0.06781199612040681</v>
      </c>
      <c r="K27" s="5">
        <v>2020166.82</v>
      </c>
      <c r="L27" s="5">
        <v>1534958.49</v>
      </c>
      <c r="M27" s="2">
        <f>(K27-L27)/L27</f>
        <v>0.31610518014724953</v>
      </c>
    </row>
    <row r="28" spans="1:13" ht="15.75">
      <c r="A28" s="1" t="s">
        <v>10</v>
      </c>
      <c r="B28" s="4">
        <f>(B27/B25)</f>
        <v>163.29275430910138</v>
      </c>
      <c r="C28" s="4">
        <f>(C27/C25)</f>
        <v>136.96290230024465</v>
      </c>
      <c r="D28" s="2">
        <f>(B28-C28)/C28</f>
        <v>0.19224075692509401</v>
      </c>
      <c r="E28" s="4">
        <f>(E27/E25)</f>
        <v>187.7713873230615</v>
      </c>
      <c r="F28" s="4">
        <f>(F27/F25)</f>
        <v>148.28585007201443</v>
      </c>
      <c r="G28" s="2">
        <f>(E28-F28)/F28</f>
        <v>0.26627987250213747</v>
      </c>
      <c r="H28" s="4">
        <f>(H27/H25)</f>
        <v>76.80620555284949</v>
      </c>
      <c r="I28" s="4">
        <f>(I27/I25)</f>
        <v>67.74268890490858</v>
      </c>
      <c r="J28" s="2">
        <f>(H28-I28)/I28</f>
        <v>0.13379328152538364</v>
      </c>
      <c r="K28" s="4">
        <f>(K27/K25)</f>
        <v>120.77281162192862</v>
      </c>
      <c r="L28" s="4">
        <f>(L27/L25)</f>
        <v>117.34259536732665</v>
      </c>
      <c r="M28" s="2">
        <f>(K28-L28)/L28</f>
        <v>0.029232490076294124</v>
      </c>
    </row>
    <row r="29" spans="1:11" ht="15.75">
      <c r="A29" s="1"/>
      <c r="B29" s="1"/>
      <c r="C29" s="1"/>
      <c r="D29" s="1"/>
      <c r="E29" s="1"/>
      <c r="F29" s="1"/>
      <c r="G29" s="1"/>
      <c r="H29" s="1"/>
      <c r="I29" s="1"/>
      <c r="J29" s="1"/>
      <c r="K29" s="1"/>
    </row>
    <row r="30" spans="1:12" ht="16.5">
      <c r="A30" s="6" t="s">
        <v>37</v>
      </c>
      <c r="B30" s="7" t="s">
        <v>1</v>
      </c>
      <c r="C30" s="3"/>
      <c r="D30" s="3"/>
      <c r="E30" s="7" t="s">
        <v>2</v>
      </c>
      <c r="F30" s="7"/>
      <c r="G30" s="7"/>
      <c r="H30" s="7" t="s">
        <v>3</v>
      </c>
      <c r="I30" s="7"/>
      <c r="J30" s="7"/>
      <c r="K30" s="7" t="s">
        <v>4</v>
      </c>
      <c r="L30" s="7"/>
    </row>
    <row r="31" spans="2:13" ht="16.5">
      <c r="B31" s="15">
        <v>2013</v>
      </c>
      <c r="C31" s="15">
        <v>2012</v>
      </c>
      <c r="D31" s="14" t="s">
        <v>5</v>
      </c>
      <c r="E31" s="15">
        <v>2013</v>
      </c>
      <c r="F31" s="15">
        <v>2012</v>
      </c>
      <c r="G31" s="14" t="s">
        <v>5</v>
      </c>
      <c r="H31" s="15">
        <v>2013</v>
      </c>
      <c r="I31" s="15">
        <v>2012</v>
      </c>
      <c r="J31" s="14" t="s">
        <v>5</v>
      </c>
      <c r="K31" s="15">
        <v>2013</v>
      </c>
      <c r="L31" s="15">
        <v>2012</v>
      </c>
      <c r="M31" s="14" t="s">
        <v>5</v>
      </c>
    </row>
    <row r="32" spans="1:13" ht="15.75">
      <c r="A32" s="1" t="s">
        <v>6</v>
      </c>
      <c r="B32" s="1">
        <f>E32+H32+K32</f>
        <v>3433083</v>
      </c>
      <c r="C32" s="1">
        <f>F32+I32+L32</f>
        <v>3510299</v>
      </c>
      <c r="D32" s="2">
        <f>(B32-C32)/C32</f>
        <v>-0.02199698658148494</v>
      </c>
      <c r="E32" s="1">
        <f>(E14+E24)</f>
        <v>2379344</v>
      </c>
      <c r="F32" s="1">
        <f>(F14+F24)</f>
        <v>2444472</v>
      </c>
      <c r="G32" s="2">
        <f>(E32-F32)/F32</f>
        <v>-0.02664297238831126</v>
      </c>
      <c r="H32" s="1">
        <f>(H14+H24)</f>
        <v>494712</v>
      </c>
      <c r="I32" s="1">
        <f>(I14+I24)</f>
        <v>525194</v>
      </c>
      <c r="J32" s="2">
        <f>(H32-I32)/I32</f>
        <v>-0.05803950540181343</v>
      </c>
      <c r="K32" s="1">
        <f>(K14+K24)</f>
        <v>559027</v>
      </c>
      <c r="L32" s="1">
        <f>(L14+L24)</f>
        <v>540633</v>
      </c>
      <c r="M32" s="2">
        <f>(K32-L32)/L32</f>
        <v>0.03402308035210577</v>
      </c>
    </row>
    <row r="33" spans="1:13" ht="15.75">
      <c r="A33" s="1" t="s">
        <v>7</v>
      </c>
      <c r="B33" s="1">
        <f>E33+H33+K33</f>
        <v>1814189</v>
      </c>
      <c r="C33" s="1">
        <f>F33+I33+L33</f>
        <v>2010001</v>
      </c>
      <c r="D33" s="2">
        <f>(B33-C33)/C33</f>
        <v>-0.09741885700554379</v>
      </c>
      <c r="E33" s="1">
        <f>(E15+E25)</f>
        <v>1375221</v>
      </c>
      <c r="F33" s="1">
        <f>(F15+F25)</f>
        <v>1551488</v>
      </c>
      <c r="G33" s="2">
        <f>(E33-F33)/F33</f>
        <v>-0.1136115780463658</v>
      </c>
      <c r="H33" s="1">
        <f>(H15+H25)</f>
        <v>215041</v>
      </c>
      <c r="I33" s="1">
        <f>(I15+I25)</f>
        <v>237681</v>
      </c>
      <c r="J33" s="2">
        <f>(H33-I33)/I33</f>
        <v>-0.09525372242627723</v>
      </c>
      <c r="K33" s="1">
        <f>(K15+K25)</f>
        <v>223927</v>
      </c>
      <c r="L33" s="1">
        <f>(L15+L25)</f>
        <v>220832</v>
      </c>
      <c r="M33" s="2">
        <f>(K33-L33)/L33</f>
        <v>0.014015178959571077</v>
      </c>
    </row>
    <row r="34" spans="1:13" ht="15.75">
      <c r="A34" s="1" t="s">
        <v>8</v>
      </c>
      <c r="B34" s="2">
        <f>(B33/B32)</f>
        <v>0.5284430932779662</v>
      </c>
      <c r="C34" s="2">
        <f>(C33/C32)</f>
        <v>0.5726010804207846</v>
      </c>
      <c r="D34" s="2">
        <f>(B34-C34)</f>
        <v>-0.04415798714281838</v>
      </c>
      <c r="E34" s="2">
        <f>(E33/E32)</f>
        <v>0.5779832592512895</v>
      </c>
      <c r="F34" s="2">
        <f>(F33/F32)</f>
        <v>0.6346924816483887</v>
      </c>
      <c r="G34" s="2">
        <f>(E34-F34)</f>
        <v>-0.05670922239709919</v>
      </c>
      <c r="H34" s="2">
        <f>(H33/H32)</f>
        <v>0.4346791668688045</v>
      </c>
      <c r="I34" s="2">
        <f>(I33/I32)</f>
        <v>0.452558483150988</v>
      </c>
      <c r="J34" s="2">
        <f>(H34-I34)</f>
        <v>-0.017879316282183533</v>
      </c>
      <c r="K34" s="2">
        <f>(K33/K32)</f>
        <v>0.4005656256316779</v>
      </c>
      <c r="L34" s="2">
        <f>(L33/L32)</f>
        <v>0.40846933132087754</v>
      </c>
      <c r="M34" s="2">
        <f>(K34-L34)</f>
        <v>-0.007903705689199625</v>
      </c>
    </row>
    <row r="35" spans="1:13" ht="15.75">
      <c r="A35" s="1" t="s">
        <v>9</v>
      </c>
      <c r="B35" s="5">
        <f>E35+H35+K35</f>
        <v>371804344.44000006</v>
      </c>
      <c r="C35" s="5">
        <f>F35+I35+L35</f>
        <v>392549052.15000004</v>
      </c>
      <c r="D35" s="2">
        <f>(B35-C35)/C35</f>
        <v>-0.05284615412107288</v>
      </c>
      <c r="E35" s="5">
        <f>(E17+E27)</f>
        <v>315200570.3</v>
      </c>
      <c r="F35" s="5">
        <f>(F17+F27)</f>
        <v>338973533.76</v>
      </c>
      <c r="G35" s="2">
        <f>(E35-F35)/F35</f>
        <v>-0.07013221119744324</v>
      </c>
      <c r="H35" s="5">
        <f>(H17+H27)</f>
        <v>17801077.359999996</v>
      </c>
      <c r="I35" s="5">
        <f>(I17+I27)</f>
        <v>18883061.480000004</v>
      </c>
      <c r="J35" s="2">
        <f>(H35-I35)/I35</f>
        <v>-0.057299189601537445</v>
      </c>
      <c r="K35" s="5">
        <f>(K17+K27)</f>
        <v>38802696.78</v>
      </c>
      <c r="L35" s="5">
        <f>(L17+L27)</f>
        <v>34692456.910000004</v>
      </c>
      <c r="M35" s="2">
        <f>(K35-L35)/L35</f>
        <v>0.11847647114365176</v>
      </c>
    </row>
    <row r="36" spans="1:13" ht="15.75">
      <c r="A36" s="1" t="s">
        <v>10</v>
      </c>
      <c r="B36" s="4">
        <f>(B35/B33)</f>
        <v>204.94245331660596</v>
      </c>
      <c r="C36" s="4">
        <f>(C35/C33)</f>
        <v>195.2979387323688</v>
      </c>
      <c r="D36" s="2">
        <f>(B36-C36)/C36</f>
        <v>0.049383596400644804</v>
      </c>
      <c r="E36" s="4">
        <f>(E35/E33)</f>
        <v>229.19993971877975</v>
      </c>
      <c r="F36" s="4">
        <f>(F35/F33)</f>
        <v>218.4828588812804</v>
      </c>
      <c r="G36" s="2">
        <f>(E36-F36)/F36</f>
        <v>0.04905227299008754</v>
      </c>
      <c r="H36" s="4">
        <f>(H35/H33)</f>
        <v>82.77992271241297</v>
      </c>
      <c r="I36" s="4">
        <f>(I35/I33)</f>
        <v>79.44708024621238</v>
      </c>
      <c r="J36" s="2">
        <f>(H36-I36)/I36</f>
        <v>0.041950471381350496</v>
      </c>
      <c r="K36" s="4">
        <f>(K35/K33)</f>
        <v>173.28279653637122</v>
      </c>
      <c r="L36" s="4">
        <f>(L35/L33)</f>
        <v>157.09886660447762</v>
      </c>
      <c r="M36" s="2">
        <f>(K36-L36)/L36</f>
        <v>0.10301748371386613</v>
      </c>
    </row>
    <row r="37" ht="12" customHeight="1">
      <c r="A37" s="13">
        <f ca="1">NOW()</f>
        <v>41675.41079872685</v>
      </c>
    </row>
    <row r="38" spans="1:12" ht="12" customHeight="1">
      <c r="A38" s="1" t="s">
        <v>13</v>
      </c>
      <c r="B38" s="9"/>
      <c r="C38" s="9"/>
      <c r="D38" s="9"/>
      <c r="E38" s="9"/>
      <c r="F38" s="9"/>
      <c r="G38" s="9"/>
      <c r="H38" s="9"/>
      <c r="I38" s="9"/>
      <c r="J38" s="9"/>
      <c r="K38" s="10"/>
      <c r="L38" s="10"/>
    </row>
    <row r="39" spans="1:12" ht="12" customHeight="1">
      <c r="A39" s="1" t="s">
        <v>14</v>
      </c>
      <c r="B39" s="7"/>
      <c r="C39" s="3"/>
      <c r="D39" s="3"/>
      <c r="E39" s="7"/>
      <c r="F39" s="7"/>
      <c r="G39" s="7"/>
      <c r="H39" s="7"/>
      <c r="I39" s="7"/>
      <c r="J39" s="7"/>
      <c r="K39" s="7"/>
      <c r="L39" s="7"/>
    </row>
    <row r="40" ht="16.5">
      <c r="A40" s="26" t="s">
        <v>53</v>
      </c>
    </row>
    <row r="41" ht="16.5">
      <c r="A41" s="26" t="s">
        <v>54</v>
      </c>
    </row>
  </sheetData>
  <sheetProtection/>
  <printOptions horizontalCentered="1"/>
  <pageMargins left="0.5" right="0.5" top="0.75" bottom="0.75" header="0" footer="0"/>
  <pageSetup horizontalDpi="600" verticalDpi="600" orientation="landscape" scale="90" r:id="rId1"/>
</worksheet>
</file>

<file path=xl/worksheets/sheet6.xml><?xml version="1.0" encoding="utf-8"?>
<worksheet xmlns="http://schemas.openxmlformats.org/spreadsheetml/2006/main" xmlns:r="http://schemas.openxmlformats.org/officeDocument/2006/relationships">
  <dimension ref="A1:M38"/>
  <sheetViews>
    <sheetView showGridLines="0" tabSelected="1" zoomScalePageLayoutView="0" workbookViewId="0" topLeftCell="A1">
      <selection activeCell="K28" sqref="K28"/>
    </sheetView>
  </sheetViews>
  <sheetFormatPr defaultColWidth="9.00390625" defaultRowHeight="15.75"/>
  <cols>
    <col min="1" max="1" width="17.50390625" style="0" customWidth="1"/>
    <col min="2" max="3" width="9.625" style="0" customWidth="1"/>
    <col min="4" max="4" width="5.50390625" style="0" customWidth="1"/>
    <col min="5" max="5" width="13.125" style="0" customWidth="1"/>
    <col min="6" max="6" width="12.00390625" style="0" customWidth="1"/>
    <col min="7" max="7" width="6.50390625" style="0" customWidth="1"/>
    <col min="8" max="9" width="8.625" style="0" customWidth="1"/>
    <col min="10" max="10" width="6.25390625" style="0" customWidth="1"/>
    <col min="11" max="11" width="9.375" style="0" customWidth="1"/>
    <col min="12" max="12" width="8.625" style="0" customWidth="1"/>
    <col min="13" max="13" width="6.25390625" style="0" customWidth="1"/>
  </cols>
  <sheetData>
    <row r="1" spans="1:12" ht="12.75" customHeight="1">
      <c r="A1" s="9" t="s">
        <v>0</v>
      </c>
      <c r="B1" s="9"/>
      <c r="C1" s="9"/>
      <c r="D1" s="9"/>
      <c r="E1" s="9"/>
      <c r="F1" s="9"/>
      <c r="G1" s="9"/>
      <c r="H1" s="9"/>
      <c r="I1" s="9"/>
      <c r="J1" s="9"/>
      <c r="K1" s="10"/>
      <c r="L1" s="10"/>
    </row>
    <row r="2" spans="1:12" ht="12.75" customHeight="1">
      <c r="A2" s="11" t="s">
        <v>27</v>
      </c>
      <c r="B2" s="9"/>
      <c r="C2" s="9"/>
      <c r="D2" s="9"/>
      <c r="E2" s="9"/>
      <c r="F2" s="9"/>
      <c r="G2" s="9"/>
      <c r="H2" s="9"/>
      <c r="I2" s="9"/>
      <c r="J2" s="9"/>
      <c r="K2" s="10"/>
      <c r="L2" s="10"/>
    </row>
    <row r="3" spans="1:12" ht="12.75" customHeight="1">
      <c r="A3" s="11"/>
      <c r="B3" s="9"/>
      <c r="C3" s="9"/>
      <c r="D3" s="9"/>
      <c r="E3" s="9"/>
      <c r="F3" s="9"/>
      <c r="G3" s="9"/>
      <c r="H3" s="9"/>
      <c r="I3" s="9"/>
      <c r="J3" s="9"/>
      <c r="K3" s="10"/>
      <c r="L3" s="10"/>
    </row>
    <row r="4" spans="2:12" ht="12.75" customHeight="1">
      <c r="B4" s="7" t="s">
        <v>1</v>
      </c>
      <c r="C4" s="3"/>
      <c r="D4" s="3"/>
      <c r="E4" s="7" t="s">
        <v>2</v>
      </c>
      <c r="F4" s="7"/>
      <c r="G4" s="7"/>
      <c r="H4" s="7" t="s">
        <v>3</v>
      </c>
      <c r="I4" s="7"/>
      <c r="J4" s="7"/>
      <c r="K4" s="7" t="s">
        <v>4</v>
      </c>
      <c r="L4" s="7"/>
    </row>
    <row r="5" spans="1:13" ht="12.75" customHeight="1">
      <c r="A5" s="8" t="s">
        <v>31</v>
      </c>
      <c r="B5" s="15">
        <v>2013</v>
      </c>
      <c r="C5" s="15">
        <v>2012</v>
      </c>
      <c r="D5" s="14" t="s">
        <v>5</v>
      </c>
      <c r="E5" s="15">
        <v>2013</v>
      </c>
      <c r="F5" s="15">
        <v>2012</v>
      </c>
      <c r="G5" s="14" t="s">
        <v>5</v>
      </c>
      <c r="H5" s="15">
        <v>2013</v>
      </c>
      <c r="I5" s="15">
        <v>2012</v>
      </c>
      <c r="J5" s="14" t="s">
        <v>5</v>
      </c>
      <c r="K5" s="15">
        <v>2013</v>
      </c>
      <c r="L5" s="15">
        <v>2012</v>
      </c>
      <c r="M5" s="14" t="s">
        <v>5</v>
      </c>
    </row>
    <row r="6" spans="1:13" ht="12.75" customHeight="1">
      <c r="A6" s="1" t="s">
        <v>6</v>
      </c>
      <c r="B6" s="1">
        <f>E6+H6+K6</f>
        <v>321086</v>
      </c>
      <c r="C6" s="1">
        <f>F6+I6+L6</f>
        <v>344148</v>
      </c>
      <c r="D6" s="2">
        <f>(B6-C6)/C6</f>
        <v>-0.06701186698745888</v>
      </c>
      <c r="E6" s="1">
        <v>224414</v>
      </c>
      <c r="F6" s="1">
        <v>237473</v>
      </c>
      <c r="G6" s="2">
        <f>(E6-F6)/F6</f>
        <v>-0.05499151482484325</v>
      </c>
      <c r="H6" s="1">
        <v>45359</v>
      </c>
      <c r="I6" s="1">
        <v>50850</v>
      </c>
      <c r="J6" s="2">
        <f>(H6-I6)/I6</f>
        <v>-0.10798426745329401</v>
      </c>
      <c r="K6" s="1">
        <v>51313</v>
      </c>
      <c r="L6" s="1">
        <v>55825</v>
      </c>
      <c r="M6" s="2">
        <f>(K6-L6)/L6</f>
        <v>-0.08082400358262427</v>
      </c>
    </row>
    <row r="7" spans="1:13" ht="12.75" customHeight="1">
      <c r="A7" s="1" t="s">
        <v>7</v>
      </c>
      <c r="B7" s="1">
        <f>E7+H7+K7</f>
        <v>160071</v>
      </c>
      <c r="C7" s="1">
        <f>F7+I7+L7</f>
        <v>177908</v>
      </c>
      <c r="D7" s="2">
        <f>(B7-C7)/C7</f>
        <v>-0.10025968478089799</v>
      </c>
      <c r="E7" s="1">
        <v>122518</v>
      </c>
      <c r="F7" s="1">
        <v>133514</v>
      </c>
      <c r="G7" s="2">
        <f>(E7-F7)/F7</f>
        <v>-0.08235840436208937</v>
      </c>
      <c r="H7" s="1">
        <v>17286</v>
      </c>
      <c r="I7" s="1">
        <v>22825</v>
      </c>
      <c r="J7" s="2">
        <f>(H7-I7)/I7</f>
        <v>-0.2426725082146769</v>
      </c>
      <c r="K7" s="1">
        <v>20267</v>
      </c>
      <c r="L7" s="1">
        <v>21569</v>
      </c>
      <c r="M7" s="2">
        <f>(K7-L7)/L7</f>
        <v>-0.06036441188743104</v>
      </c>
    </row>
    <row r="8" spans="1:13" ht="12.75" customHeight="1">
      <c r="A8" s="1" t="s">
        <v>8</v>
      </c>
      <c r="B8" s="2">
        <f>(B7/B6)</f>
        <v>0.49852998885033917</v>
      </c>
      <c r="C8" s="2">
        <f>(C7/C6)</f>
        <v>0.5169520090193754</v>
      </c>
      <c r="D8" s="2">
        <f>(B8-C8)</f>
        <v>-0.01842202016903627</v>
      </c>
      <c r="E8" s="2">
        <f>(E7/E6)</f>
        <v>0.5459463313340522</v>
      </c>
      <c r="F8" s="2">
        <f>(F7/F6)</f>
        <v>0.562228126987068</v>
      </c>
      <c r="G8" s="2">
        <f>(E8-F8)</f>
        <v>-0.016281795653015796</v>
      </c>
      <c r="H8" s="2">
        <f>(H7/H6)</f>
        <v>0.3810930576070901</v>
      </c>
      <c r="I8" s="2">
        <f>(I7/I6)</f>
        <v>0.4488692232055064</v>
      </c>
      <c r="J8" s="2">
        <f>(H8-I8)</f>
        <v>-0.06777616559841626</v>
      </c>
      <c r="K8" s="2">
        <f>(K7/K6)</f>
        <v>0.3949681367294838</v>
      </c>
      <c r="L8" s="2">
        <f>(L7/L6)</f>
        <v>0.3863681146439767</v>
      </c>
      <c r="M8" s="2">
        <f>(K8-L8)</f>
        <v>0.008600022085507086</v>
      </c>
    </row>
    <row r="9" spans="1:13" ht="12.75" customHeight="1">
      <c r="A9" s="1" t="s">
        <v>9</v>
      </c>
      <c r="B9" s="5">
        <f>E9+H9+K9</f>
        <v>28719315</v>
      </c>
      <c r="C9" s="5">
        <f>F9+I9+L9</f>
        <v>30121365.790000003</v>
      </c>
      <c r="D9" s="2">
        <f>(B9-C9)/C9</f>
        <v>-0.04654672035042547</v>
      </c>
      <c r="E9" s="5">
        <v>24775811.71</v>
      </c>
      <c r="F9" s="5">
        <v>25928336.96</v>
      </c>
      <c r="G9" s="2">
        <f>(E9-F9)/F9</f>
        <v>-0.04445041160094519</v>
      </c>
      <c r="H9" s="5">
        <v>1611786.71</v>
      </c>
      <c r="I9" s="5">
        <v>1436614.55</v>
      </c>
      <c r="J9" s="2">
        <f>(H9-I9)/I9</f>
        <v>0.12193400101648692</v>
      </c>
      <c r="K9" s="5">
        <v>2331716.58</v>
      </c>
      <c r="L9" s="5">
        <v>2756414.28</v>
      </c>
      <c r="M9" s="2">
        <f>(K9-L9)/L9</f>
        <v>-0.15407614997553987</v>
      </c>
    </row>
    <row r="10" spans="1:13" ht="12.75" customHeight="1">
      <c r="A10" s="1" t="s">
        <v>10</v>
      </c>
      <c r="B10" s="4">
        <f>(B9/B7)</f>
        <v>179.41610285435837</v>
      </c>
      <c r="C10" s="4">
        <f>(C9/C7)</f>
        <v>169.30866397239024</v>
      </c>
      <c r="D10" s="2">
        <f>(B10-C10)/C10</f>
        <v>0.05969829685512368</v>
      </c>
      <c r="E10" s="4">
        <f>(E9/E7)</f>
        <v>202.22180993813154</v>
      </c>
      <c r="F10" s="4">
        <f>(F9/F7)</f>
        <v>194.19938703057358</v>
      </c>
      <c r="G10" s="2">
        <f>(E10-F10)/F10</f>
        <v>0.04131023805082848</v>
      </c>
      <c r="H10" s="4">
        <f>(H9/H7)</f>
        <v>93.2423180608585</v>
      </c>
      <c r="I10" s="4">
        <f>(I9/I7)</f>
        <v>62.9403964950712</v>
      </c>
      <c r="J10" s="2">
        <f>(H10-I10)/I10</f>
        <v>0.48143836475768326</v>
      </c>
      <c r="K10" s="4">
        <f>(K9/K7)</f>
        <v>115.0499126659101</v>
      </c>
      <c r="L10" s="4">
        <f>(L9/L7)</f>
        <v>127.79518197412953</v>
      </c>
      <c r="M10" s="2">
        <f>(K10-L10)/L10</f>
        <v>-0.0997320017181833</v>
      </c>
    </row>
    <row r="11" spans="1:11" ht="12.75" customHeight="1">
      <c r="A11" s="1"/>
      <c r="B11" s="1"/>
      <c r="C11" s="1"/>
      <c r="D11" s="1"/>
      <c r="E11" s="1"/>
      <c r="F11" s="1"/>
      <c r="G11" s="1"/>
      <c r="H11" s="1"/>
      <c r="I11" s="1"/>
      <c r="J11" s="1"/>
      <c r="K11" s="1"/>
    </row>
    <row r="12" spans="1:12" ht="12.75" customHeight="1">
      <c r="A12" s="6" t="s">
        <v>30</v>
      </c>
      <c r="B12" s="7" t="s">
        <v>1</v>
      </c>
      <c r="C12" s="3"/>
      <c r="D12" s="3"/>
      <c r="E12" s="7" t="s">
        <v>2</v>
      </c>
      <c r="F12" s="7"/>
      <c r="G12" s="7"/>
      <c r="H12" s="7" t="s">
        <v>3</v>
      </c>
      <c r="I12" s="7"/>
      <c r="J12" s="7"/>
      <c r="K12" s="7" t="s">
        <v>4</v>
      </c>
      <c r="L12" s="7"/>
    </row>
    <row r="13" spans="2:13" ht="12.75" customHeight="1">
      <c r="B13" s="15">
        <v>2013</v>
      </c>
      <c r="C13" s="15">
        <v>2012</v>
      </c>
      <c r="D13" s="14" t="s">
        <v>5</v>
      </c>
      <c r="E13" s="15">
        <v>2013</v>
      </c>
      <c r="F13" s="15">
        <v>2012</v>
      </c>
      <c r="G13" s="14" t="s">
        <v>5</v>
      </c>
      <c r="H13" s="15">
        <v>2013</v>
      </c>
      <c r="I13" s="15">
        <v>2012</v>
      </c>
      <c r="J13" s="14" t="s">
        <v>5</v>
      </c>
      <c r="K13" s="15">
        <v>2013</v>
      </c>
      <c r="L13" s="15">
        <v>2012</v>
      </c>
      <c r="M13" s="14" t="s">
        <v>5</v>
      </c>
    </row>
    <row r="14" spans="1:13" ht="12.75" customHeight="1">
      <c r="A14" s="1" t="s">
        <v>6</v>
      </c>
      <c r="B14" s="1">
        <f>E14+H14+K14</f>
        <v>3754169</v>
      </c>
      <c r="C14" s="1">
        <f>F14+I14+L14</f>
        <v>3854447</v>
      </c>
      <c r="D14" s="2">
        <f>(B14-C14)/C14</f>
        <v>-0.026016183385061464</v>
      </c>
      <c r="E14" s="16">
        <f>SUM('0910b01'!E32,'1112B01'!E6)</f>
        <v>2603758</v>
      </c>
      <c r="F14" s="16">
        <f>SUM('0910b01'!F32,'1112B01'!F6)</f>
        <v>2681945</v>
      </c>
      <c r="G14" s="2">
        <f>(E14-F14)/F14</f>
        <v>-0.02915309598071549</v>
      </c>
      <c r="H14" s="16">
        <f>SUM('0910b01'!H32,'1112B01'!H6)</f>
        <v>540071</v>
      </c>
      <c r="I14" s="16">
        <f>SUM('0910b01'!I32,'1112B01'!I6)</f>
        <v>576044</v>
      </c>
      <c r="J14" s="2">
        <f>(H14-I14)/I14</f>
        <v>-0.06244835463957615</v>
      </c>
      <c r="K14" s="16">
        <f>SUM('0910b01'!K32,'1112B01'!K6)</f>
        <v>610340</v>
      </c>
      <c r="L14" s="16">
        <f>SUM('0910b01'!L32,'1112B01'!L6)</f>
        <v>596458</v>
      </c>
      <c r="M14" s="2">
        <f>(K14-L14)/L14</f>
        <v>0.02327406120799788</v>
      </c>
    </row>
    <row r="15" spans="1:13" ht="12.75" customHeight="1">
      <c r="A15" s="1" t="s">
        <v>7</v>
      </c>
      <c r="B15" s="1">
        <f>E15+H15+K15</f>
        <v>1974260</v>
      </c>
      <c r="C15" s="1">
        <f>F15+I15+L15</f>
        <v>2187909</v>
      </c>
      <c r="D15" s="2">
        <f>(B15-C15)/C15</f>
        <v>-0.09764985655253486</v>
      </c>
      <c r="E15" s="16">
        <f>SUM('0910b01'!E33,'1112B01'!E7)</f>
        <v>1497739</v>
      </c>
      <c r="F15" s="16">
        <f>SUM('0910b01'!F33,'1112B01'!F7)</f>
        <v>1685002</v>
      </c>
      <c r="G15" s="2">
        <f>(E15-F15)/F15</f>
        <v>-0.11113517966150782</v>
      </c>
      <c r="H15" s="16">
        <f>SUM('0910b01'!H33,'1112B01'!H7)</f>
        <v>232327</v>
      </c>
      <c r="I15" s="16">
        <f>SUM('0910b01'!I33,'1112B01'!I7)</f>
        <v>260506</v>
      </c>
      <c r="J15" s="2">
        <f>(H15-I15)/I15</f>
        <v>-0.10817025327631609</v>
      </c>
      <c r="K15" s="16">
        <f>SUM('0910b01'!K33,'1112B01'!K7)</f>
        <v>244194</v>
      </c>
      <c r="L15" s="16">
        <f>SUM('0910b01'!L33,'1112B01'!L7)</f>
        <v>242401</v>
      </c>
      <c r="M15" s="2">
        <f>(K15-L15)/L15</f>
        <v>0.007396834171476191</v>
      </c>
    </row>
    <row r="16" spans="1:13" ht="12.75" customHeight="1">
      <c r="A16" s="1" t="s">
        <v>8</v>
      </c>
      <c r="B16" s="2">
        <f>(B15/B14)</f>
        <v>0.5258846897941994</v>
      </c>
      <c r="C16" s="2">
        <f>(C15/C14)</f>
        <v>0.5676323996671896</v>
      </c>
      <c r="D16" s="2">
        <f>(B16-C16)</f>
        <v>-0.041747709872990146</v>
      </c>
      <c r="E16" s="2">
        <f>(E15/E14)</f>
        <v>0.5752220444449907</v>
      </c>
      <c r="F16" s="2">
        <f>(F15/F14)</f>
        <v>0.6282761205020982</v>
      </c>
      <c r="G16" s="2">
        <f>(E16-F16)</f>
        <v>-0.053054076057107546</v>
      </c>
      <c r="H16" s="2">
        <f>(H15/H14)</f>
        <v>0.43017862466231294</v>
      </c>
      <c r="I16" s="2">
        <f>(I15/I14)</f>
        <v>0.45223281554881223</v>
      </c>
      <c r="J16" s="2">
        <f>(H16-I16)</f>
        <v>-0.022054190886499292</v>
      </c>
      <c r="K16" s="2">
        <f>(K15/K14)</f>
        <v>0.40009502900022936</v>
      </c>
      <c r="L16" s="2">
        <f>(L15/L14)</f>
        <v>0.4064007859731951</v>
      </c>
      <c r="M16" s="2">
        <f>(K16-L16)</f>
        <v>-0.006305756972965759</v>
      </c>
    </row>
    <row r="17" spans="1:13" ht="12.75" customHeight="1">
      <c r="A17" s="1" t="s">
        <v>9</v>
      </c>
      <c r="B17" s="5">
        <f>E17+H17+K17</f>
        <v>400523659.44</v>
      </c>
      <c r="C17" s="5">
        <f>F17+I17+L17</f>
        <v>422670417.94</v>
      </c>
      <c r="D17" s="2">
        <f>(B17-C17)/C17</f>
        <v>-0.052397228573360516</v>
      </c>
      <c r="E17" s="18">
        <f>SUM('0910b01'!E35,'1112B01'!E9)</f>
        <v>339976382.01</v>
      </c>
      <c r="F17" s="18">
        <f>SUM('0910b01'!F35,'1112B01'!F9)</f>
        <v>364901870.71999997</v>
      </c>
      <c r="G17" s="2">
        <f>(E17-F17)/F17</f>
        <v>-0.06830737442046726</v>
      </c>
      <c r="H17" s="16">
        <f>SUM('0910b01'!H35,'1112B01'!H9)</f>
        <v>19412864.069999997</v>
      </c>
      <c r="I17" s="16">
        <f>SUM('0910b01'!I35,'1112B01'!I9)</f>
        <v>20319676.030000005</v>
      </c>
      <c r="J17" s="2">
        <f>(H17-I17)/I17</f>
        <v>-0.04462728434553728</v>
      </c>
      <c r="K17" s="16">
        <f>SUM('0910b01'!K35,'1112B01'!K9)</f>
        <v>41134413.36</v>
      </c>
      <c r="L17" s="16">
        <f>SUM('0910b01'!L35,'1112B01'!L9)</f>
        <v>37448871.190000005</v>
      </c>
      <c r="M17" s="2">
        <f>(K17-L17)/L17</f>
        <v>0.098415307401419</v>
      </c>
    </row>
    <row r="18" spans="1:13" ht="12.75" customHeight="1">
      <c r="A18" s="1" t="s">
        <v>10</v>
      </c>
      <c r="B18" s="4">
        <f>(B17/B15)</f>
        <v>202.8728026906284</v>
      </c>
      <c r="C18" s="4">
        <f>(C17/C15)</f>
        <v>193.18464247827492</v>
      </c>
      <c r="D18" s="2">
        <f>(B18-C18)/C18</f>
        <v>0.05014974320975319</v>
      </c>
      <c r="E18" s="4">
        <f>(E17/E15)</f>
        <v>226.99307556924137</v>
      </c>
      <c r="F18" s="4">
        <f>(F17/F15)</f>
        <v>216.55871667808108</v>
      </c>
      <c r="G18" s="2">
        <f>(E18-F18)/F18</f>
        <v>0.04818258554178252</v>
      </c>
      <c r="H18" s="4">
        <f>(H17/H15)</f>
        <v>83.55836415913775</v>
      </c>
      <c r="I18" s="4">
        <f>(I17/I15)</f>
        <v>78.00079856126156</v>
      </c>
      <c r="J18" s="2">
        <f>(H18-I18)/I18</f>
        <v>0.0712501115422722</v>
      </c>
      <c r="K18" s="4">
        <f>(K17/K15)</f>
        <v>168.4497299687953</v>
      </c>
      <c r="L18" s="4">
        <f>(L17/L15)</f>
        <v>154.49140552225447</v>
      </c>
      <c r="M18" s="2">
        <f>(K18-L18)/L18</f>
        <v>0.09035016801973587</v>
      </c>
    </row>
    <row r="19" spans="1:11" ht="15.75">
      <c r="A19" s="21" t="s">
        <v>51</v>
      </c>
      <c r="B19" s="1"/>
      <c r="C19" s="1"/>
      <c r="D19" s="1"/>
      <c r="E19" s="1"/>
      <c r="F19" s="1"/>
      <c r="G19" s="1"/>
      <c r="H19" s="1"/>
      <c r="I19" s="1"/>
      <c r="J19" s="1"/>
      <c r="K19" s="1"/>
    </row>
    <row r="20" spans="1:12" ht="16.5">
      <c r="A20" s="21" t="s">
        <v>52</v>
      </c>
      <c r="B20" s="9"/>
      <c r="C20" s="9"/>
      <c r="D20" s="9"/>
      <c r="E20" s="9"/>
      <c r="F20" s="9"/>
      <c r="G20" s="9"/>
      <c r="H20" s="9"/>
      <c r="I20" s="9"/>
      <c r="J20" s="9"/>
      <c r="K20" s="10"/>
      <c r="L20" s="10"/>
    </row>
    <row r="21" spans="1:12" ht="16.5">
      <c r="A21" s="24" t="s">
        <v>32</v>
      </c>
      <c r="B21" s="9"/>
      <c r="C21" s="9"/>
      <c r="D21" s="9"/>
      <c r="E21" s="9"/>
      <c r="F21" s="9"/>
      <c r="G21" s="9"/>
      <c r="H21" s="9"/>
      <c r="I21" s="9"/>
      <c r="J21" s="9"/>
      <c r="K21" s="10"/>
      <c r="L21" s="10"/>
    </row>
    <row r="22" spans="2:12" ht="16.5">
      <c r="B22" s="7" t="s">
        <v>1</v>
      </c>
      <c r="C22" s="3"/>
      <c r="D22" s="3"/>
      <c r="E22" s="7" t="s">
        <v>2</v>
      </c>
      <c r="F22" s="7"/>
      <c r="G22" s="7"/>
      <c r="H22" s="7" t="s">
        <v>3</v>
      </c>
      <c r="I22" s="7"/>
      <c r="J22" s="7"/>
      <c r="K22" s="7" t="s">
        <v>4</v>
      </c>
      <c r="L22" s="7"/>
    </row>
    <row r="23" spans="1:13" ht="16.5">
      <c r="A23" s="8" t="s">
        <v>29</v>
      </c>
      <c r="B23" s="15">
        <v>2013</v>
      </c>
      <c r="C23" s="15">
        <v>2012</v>
      </c>
      <c r="D23" s="14" t="s">
        <v>5</v>
      </c>
      <c r="E23" s="15">
        <v>2013</v>
      </c>
      <c r="F23" s="15">
        <v>2012</v>
      </c>
      <c r="G23" s="14" t="s">
        <v>5</v>
      </c>
      <c r="H23" s="15">
        <v>2013</v>
      </c>
      <c r="I23" s="15">
        <v>2012</v>
      </c>
      <c r="J23" s="14" t="s">
        <v>5</v>
      </c>
      <c r="K23" s="15">
        <v>2013</v>
      </c>
      <c r="L23" s="15">
        <v>2012</v>
      </c>
      <c r="M23" s="14" t="s">
        <v>5</v>
      </c>
    </row>
    <row r="24" spans="1:13" ht="15.75">
      <c r="A24" s="1" t="s">
        <v>6</v>
      </c>
      <c r="B24" s="1">
        <f>E24+H24+K24</f>
        <v>330506</v>
      </c>
      <c r="C24" s="1">
        <f>F24+I24+L24</f>
        <v>364175</v>
      </c>
      <c r="D24" s="2">
        <f>(B24-C24)/C24</f>
        <v>-0.09245280428365484</v>
      </c>
      <c r="E24" s="1">
        <v>233181</v>
      </c>
      <c r="F24" s="1">
        <v>245018</v>
      </c>
      <c r="G24" s="2">
        <f>(E24-F24)/F24</f>
        <v>-0.048310736354063785</v>
      </c>
      <c r="H24" s="1">
        <v>52849</v>
      </c>
      <c r="I24" s="1">
        <v>52359</v>
      </c>
      <c r="J24" s="2">
        <f>(H24-I24)/I24</f>
        <v>0.009358467503199068</v>
      </c>
      <c r="K24" s="1">
        <v>44476</v>
      </c>
      <c r="L24" s="1">
        <v>66798</v>
      </c>
      <c r="M24" s="2">
        <f>(K24-L24)/L24</f>
        <v>-0.33417168178687984</v>
      </c>
    </row>
    <row r="25" spans="1:13" ht="15.75">
      <c r="A25" s="1" t="s">
        <v>7</v>
      </c>
      <c r="B25" s="1">
        <f>E25+H25+K25</f>
        <v>169391</v>
      </c>
      <c r="C25" s="1">
        <f>F25+I25+L25</f>
        <v>175669</v>
      </c>
      <c r="D25" s="2">
        <f>(B25-C25)/C25</f>
        <v>-0.03573766572360519</v>
      </c>
      <c r="E25" s="1">
        <v>127192</v>
      </c>
      <c r="F25" s="1">
        <v>134178</v>
      </c>
      <c r="G25" s="2">
        <f>(E25-F25)/F25</f>
        <v>-0.052065167166003366</v>
      </c>
      <c r="H25" s="1">
        <v>23422</v>
      </c>
      <c r="I25" s="1">
        <v>20084</v>
      </c>
      <c r="J25" s="2">
        <f>(H25-I25)/I25</f>
        <v>0.1662019518024298</v>
      </c>
      <c r="K25" s="1">
        <v>18777</v>
      </c>
      <c r="L25" s="1">
        <v>21407</v>
      </c>
      <c r="M25" s="2">
        <f>(K25-L25)/L25</f>
        <v>-0.12285700938945204</v>
      </c>
    </row>
    <row r="26" spans="1:13" ht="15.75">
      <c r="A26" s="1" t="s">
        <v>8</v>
      </c>
      <c r="B26" s="2">
        <f>(B25/B24)</f>
        <v>0.5125201963050595</v>
      </c>
      <c r="C26" s="2">
        <f>(C25/C24)</f>
        <v>0.48237523168806207</v>
      </c>
      <c r="D26" s="2">
        <f>(B26-C26)</f>
        <v>0.03014496461699745</v>
      </c>
      <c r="E26" s="2">
        <f>(E25/E24)</f>
        <v>0.5454646819423538</v>
      </c>
      <c r="F26" s="2">
        <f>(F25/F24)</f>
        <v>0.5476250724436572</v>
      </c>
      <c r="G26" s="2">
        <f>(E26-F26)</f>
        <v>-0.0021603905013034552</v>
      </c>
      <c r="H26" s="2">
        <f>(H25/H24)</f>
        <v>0.4431871937028137</v>
      </c>
      <c r="I26" s="2">
        <f>(I25/I24)</f>
        <v>0.3835825741515308</v>
      </c>
      <c r="J26" s="2">
        <f>(H26-I26)</f>
        <v>0.05960461955128288</v>
      </c>
      <c r="K26" s="2">
        <f>(K25/K24)</f>
        <v>0.4221827502473244</v>
      </c>
      <c r="L26" s="2">
        <f>(L25/L24)</f>
        <v>0.3204736668762538</v>
      </c>
      <c r="M26" s="2">
        <f>(K26-L26)</f>
        <v>0.1017090833710706</v>
      </c>
    </row>
    <row r="27" spans="1:13" ht="15.75">
      <c r="A27" s="1" t="s">
        <v>9</v>
      </c>
      <c r="B27" s="5">
        <f>E27+H27+K27</f>
        <v>39299658.95</v>
      </c>
      <c r="C27" s="5">
        <f>F27+I27+L27</f>
        <v>40386099.35</v>
      </c>
      <c r="D27" s="2">
        <f>(B27-C27)/C27</f>
        <v>-0.02690134520257893</v>
      </c>
      <c r="E27" s="5">
        <v>34316306.76</v>
      </c>
      <c r="F27" s="5">
        <v>35034944.21</v>
      </c>
      <c r="G27" s="2">
        <f>(E27-F27)/F27</f>
        <v>-0.020512019248338998</v>
      </c>
      <c r="H27" s="5">
        <v>1888034.84</v>
      </c>
      <c r="I27" s="5">
        <v>1518920.92</v>
      </c>
      <c r="J27" s="2">
        <f>(H27-I27)/I27</f>
        <v>0.2430106236208796</v>
      </c>
      <c r="K27" s="5">
        <v>3095317.35</v>
      </c>
      <c r="L27" s="5">
        <v>3832234.22</v>
      </c>
      <c r="M27" s="2">
        <f>(K27-L27)/L27</f>
        <v>-0.19229431910871045</v>
      </c>
    </row>
    <row r="28" spans="1:13" ht="15.75">
      <c r="A28" s="1" t="s">
        <v>10</v>
      </c>
      <c r="B28" s="4">
        <f>(B27/B25)</f>
        <v>232.00559032061918</v>
      </c>
      <c r="C28" s="4">
        <f>(C27/C25)</f>
        <v>229.89884014823335</v>
      </c>
      <c r="D28" s="2">
        <f>(B28-C28)/C28</f>
        <v>0.00916381383667463</v>
      </c>
      <c r="E28" s="4">
        <f>(E27/E25)</f>
        <v>269.79925435561984</v>
      </c>
      <c r="F28" s="4">
        <f>(F27/F25)</f>
        <v>261.107962631728</v>
      </c>
      <c r="G28" s="2">
        <f>(E28-F28)/F28</f>
        <v>0.03328619945669829</v>
      </c>
      <c r="H28" s="4">
        <f>(H27/H25)</f>
        <v>80.60946289812996</v>
      </c>
      <c r="I28" s="4">
        <f>(I27/I25)</f>
        <v>75.62840669189404</v>
      </c>
      <c r="J28" s="2">
        <f>(H28-I28)/I28</f>
        <v>0.06586223912568287</v>
      </c>
      <c r="K28" s="4">
        <f>(K27/K25)</f>
        <v>164.84621345262823</v>
      </c>
      <c r="L28" s="4">
        <f>(L27/L25)</f>
        <v>179.01780819358154</v>
      </c>
      <c r="M28" s="2">
        <f>(K28-L28)/L28</f>
        <v>-0.0791630446375972</v>
      </c>
    </row>
    <row r="29" spans="1:11" ht="11.25" customHeight="1">
      <c r="A29" s="1"/>
      <c r="B29" s="1"/>
      <c r="C29" s="1"/>
      <c r="D29" s="1"/>
      <c r="E29" s="1"/>
      <c r="F29" s="1"/>
      <c r="G29" s="1"/>
      <c r="H29" s="1"/>
      <c r="I29" s="1"/>
      <c r="J29" s="1"/>
      <c r="K29" s="1"/>
    </row>
    <row r="30" spans="1:12" ht="16.5">
      <c r="A30" s="6" t="s">
        <v>28</v>
      </c>
      <c r="B30" s="7" t="s">
        <v>1</v>
      </c>
      <c r="C30" s="3"/>
      <c r="D30" s="3"/>
      <c r="E30" s="7" t="s">
        <v>2</v>
      </c>
      <c r="F30" s="7"/>
      <c r="G30" s="7"/>
      <c r="H30" s="7" t="s">
        <v>3</v>
      </c>
      <c r="I30" s="7"/>
      <c r="J30" s="7"/>
      <c r="K30" s="7" t="s">
        <v>4</v>
      </c>
      <c r="L30" s="7"/>
    </row>
    <row r="31" spans="2:13" ht="16.5">
      <c r="B31" s="15">
        <v>2013</v>
      </c>
      <c r="C31" s="15">
        <v>2012</v>
      </c>
      <c r="D31" s="14" t="s">
        <v>5</v>
      </c>
      <c r="E31" s="15">
        <v>2013</v>
      </c>
      <c r="F31" s="15">
        <v>2012</v>
      </c>
      <c r="G31" s="14" t="s">
        <v>5</v>
      </c>
      <c r="H31" s="15">
        <v>2013</v>
      </c>
      <c r="I31" s="15">
        <v>2012</v>
      </c>
      <c r="J31" s="14" t="s">
        <v>5</v>
      </c>
      <c r="K31" s="15">
        <v>2013</v>
      </c>
      <c r="L31" s="15">
        <v>2012</v>
      </c>
      <c r="M31" s="14" t="s">
        <v>5</v>
      </c>
    </row>
    <row r="32" spans="1:13" ht="15.75">
      <c r="A32" s="1" t="s">
        <v>6</v>
      </c>
      <c r="B32" s="1">
        <f>E32+H32+K32</f>
        <v>4084675</v>
      </c>
      <c r="C32" s="1">
        <f>F32+I32+L32</f>
        <v>4218622</v>
      </c>
      <c r="D32" s="2">
        <f>(B32-C32)/C32</f>
        <v>-0.03175136335988387</v>
      </c>
      <c r="E32" s="1">
        <f>(E14+E24)</f>
        <v>2836939</v>
      </c>
      <c r="F32" s="1">
        <f>(F14+F24)</f>
        <v>2926963</v>
      </c>
      <c r="G32" s="2">
        <f>(E32-F32)/F32</f>
        <v>-0.030756794670790167</v>
      </c>
      <c r="H32" s="1">
        <f>(H14+H24)</f>
        <v>592920</v>
      </c>
      <c r="I32" s="1">
        <f>(I14+I24)</f>
        <v>628403</v>
      </c>
      <c r="J32" s="2">
        <f>(H32-I32)/I32</f>
        <v>-0.05646535742190919</v>
      </c>
      <c r="K32" s="1">
        <f>(K14+K24)</f>
        <v>654816</v>
      </c>
      <c r="L32" s="1">
        <f>(L14+L24)</f>
        <v>663256</v>
      </c>
      <c r="M32" s="2">
        <f>(K32-L32)/L32</f>
        <v>-0.012725101619887344</v>
      </c>
    </row>
    <row r="33" spans="1:13" ht="15.75">
      <c r="A33" s="1" t="s">
        <v>7</v>
      </c>
      <c r="B33" s="1">
        <f>E33+H33+K33</f>
        <v>2143651</v>
      </c>
      <c r="C33" s="1">
        <f>F33+I33+L33</f>
        <v>2363578</v>
      </c>
      <c r="D33" s="2">
        <f>(B33-C33)/C33</f>
        <v>-0.09304833603968221</v>
      </c>
      <c r="E33" s="1">
        <f>(E15+E25)</f>
        <v>1624931</v>
      </c>
      <c r="F33" s="1">
        <f>(F15+F25)</f>
        <v>1819180</v>
      </c>
      <c r="G33" s="2">
        <f>(E33-F33)/F33</f>
        <v>-0.10677832869754504</v>
      </c>
      <c r="H33" s="1">
        <f>(H15+H25)</f>
        <v>255749</v>
      </c>
      <c r="I33" s="1">
        <f>(I15+I25)</f>
        <v>280590</v>
      </c>
      <c r="J33" s="2">
        <f>(H33-I33)/I33</f>
        <v>-0.08853130902740654</v>
      </c>
      <c r="K33" s="1">
        <f>(K15+K25)</f>
        <v>262971</v>
      </c>
      <c r="L33" s="1">
        <f>(L15+L25)</f>
        <v>263808</v>
      </c>
      <c r="M33" s="2">
        <f>(K33-L33)/L33</f>
        <v>-0.0031727620087336245</v>
      </c>
    </row>
    <row r="34" spans="1:13" ht="15.75">
      <c r="A34" s="1" t="s">
        <v>8</v>
      </c>
      <c r="B34" s="2">
        <f>(B33/B32)</f>
        <v>0.5248033197255596</v>
      </c>
      <c r="C34" s="2">
        <f>(C33/C32)</f>
        <v>0.5602725250093514</v>
      </c>
      <c r="D34" s="2">
        <f>(B34-C34)</f>
        <v>-0.03546920528379183</v>
      </c>
      <c r="E34" s="2">
        <f>(E33/E32)</f>
        <v>0.5727761506327771</v>
      </c>
      <c r="F34" s="2">
        <f>(F33/F32)</f>
        <v>0.6215247681641346</v>
      </c>
      <c r="G34" s="2">
        <f>(E34-F34)</f>
        <v>-0.04874861753135751</v>
      </c>
      <c r="H34" s="2">
        <f>(H33/H32)</f>
        <v>0.4313381231869392</v>
      </c>
      <c r="I34" s="2">
        <f>(I33/I32)</f>
        <v>0.44651282695976946</v>
      </c>
      <c r="J34" s="2">
        <f>(H34-I34)</f>
        <v>-0.015174703772830256</v>
      </c>
      <c r="K34" s="2">
        <f>(K33/K32)</f>
        <v>0.401595257293652</v>
      </c>
      <c r="L34" s="2">
        <f>(L33/L32)</f>
        <v>0.3977468730022797</v>
      </c>
      <c r="M34" s="2">
        <f>(K34-L34)</f>
        <v>0.0038483842913722976</v>
      </c>
    </row>
    <row r="35" spans="1:13" ht="15.75">
      <c r="A35" s="1" t="s">
        <v>9</v>
      </c>
      <c r="B35" s="5">
        <f>E35+H35+K35</f>
        <v>439823318.3899999</v>
      </c>
      <c r="C35" s="5">
        <f>F35+I35+L35</f>
        <v>463056517.28999996</v>
      </c>
      <c r="D35" s="2">
        <f>(B35-C35)/C35</f>
        <v>-0.05017357068197725</v>
      </c>
      <c r="E35" s="5">
        <f>(E17+E27)</f>
        <v>374292688.77</v>
      </c>
      <c r="F35" s="5">
        <f>(F17+F27)</f>
        <v>399936814.92999995</v>
      </c>
      <c r="G35" s="2">
        <f>(E35-F35)/F35</f>
        <v>-0.06412044403686218</v>
      </c>
      <c r="H35" s="5">
        <f>(H17+H27)</f>
        <v>21300898.909999996</v>
      </c>
      <c r="I35" s="5">
        <f>(I17+I27)</f>
        <v>21838596.950000003</v>
      </c>
      <c r="J35" s="2">
        <f>(H35-I35)/I35</f>
        <v>-0.024621455363230488</v>
      </c>
      <c r="K35" s="5">
        <f>(K17+K27)</f>
        <v>44229730.71</v>
      </c>
      <c r="L35" s="5">
        <f>(L17+L27)</f>
        <v>41281105.410000004</v>
      </c>
      <c r="M35" s="2">
        <f>(K35-L35)/L35</f>
        <v>0.07142796373097406</v>
      </c>
    </row>
    <row r="36" spans="1:13" ht="15.75">
      <c r="A36" s="1" t="s">
        <v>10</v>
      </c>
      <c r="B36" s="4">
        <f>(B35/B33)</f>
        <v>205.17487146461804</v>
      </c>
      <c r="C36" s="4">
        <f>(C35/C33)</f>
        <v>195.91336409883658</v>
      </c>
      <c r="D36" s="2">
        <f>(B36-C36)/C36</f>
        <v>0.04727348442196677</v>
      </c>
      <c r="E36" s="4">
        <f>(E35/E33)</f>
        <v>230.3437430697057</v>
      </c>
      <c r="F36" s="4">
        <f>(F35/F33)</f>
        <v>219.84455355160014</v>
      </c>
      <c r="G36" s="2">
        <f>(E36-F36)/F36</f>
        <v>0.04775733284491527</v>
      </c>
      <c r="H36" s="4">
        <f>(H35/H33)</f>
        <v>83.28829794055889</v>
      </c>
      <c r="I36" s="4">
        <f>(I35/I33)</f>
        <v>77.83098809651094</v>
      </c>
      <c r="J36" s="2">
        <f>(H36-I36)/I36</f>
        <v>0.07011744264740485</v>
      </c>
      <c r="K36" s="4">
        <f>(K35/K33)</f>
        <v>168.19242695962674</v>
      </c>
      <c r="L36" s="4">
        <f>(L35/L33)</f>
        <v>156.48162834334062</v>
      </c>
      <c r="M36" s="2">
        <f>(K36-L36)/L36</f>
        <v>0.07483816944051185</v>
      </c>
    </row>
    <row r="37" ht="16.5">
      <c r="A37" s="26" t="s">
        <v>53</v>
      </c>
    </row>
    <row r="38" ht="16.5">
      <c r="A38" s="26" t="s">
        <v>54</v>
      </c>
    </row>
  </sheetData>
  <sheetProtection/>
  <printOptions/>
  <pageMargins left="0.75" right="0.25" top="0.5" bottom="0.5" header="0.5" footer="0.5"/>
  <pageSetup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 PERFORMANCE 1998</dc:title>
  <dc:subject>MONTHLY OCCUPANCY &amp; YTD</dc:subject>
  <dc:creator>Ministry of Tourism</dc:creator>
  <cp:keywords/>
  <dc:description>BOTTOM LINE FIGURES NP,GB,FI BY MONTH 1998. CLUB MEDS NOT INCLUDED.</dc:description>
  <cp:lastModifiedBy>Frank Comito</cp:lastModifiedBy>
  <cp:lastPrinted>2014-02-05T14:52:21Z</cp:lastPrinted>
  <dcterms:created xsi:type="dcterms:W3CDTF">1999-03-05T20:01:20Z</dcterms:created>
  <dcterms:modified xsi:type="dcterms:W3CDTF">2014-02-05T14:56:48Z</dcterms:modified>
  <cp:category/>
  <cp:version/>
  <cp:contentType/>
  <cp:contentStatus/>
</cp:coreProperties>
</file>