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firstSheet="5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<sst xmlns="http://schemas.openxmlformats.org/spreadsheetml/2006/main" count="988" uniqueCount="151">
  <si>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</si>
  <si>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</si>
  <si>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</si>
  <si>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</si>
  <si>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</si>
  <si>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</si>
  <si>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</si>
  <si>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</si>
  <si>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</si>
  <si>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</si>
  <si>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</si>
  <si>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</si>
  <si>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</si>
  <si>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</si>
  <si>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</si>
  <si>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</si>
  <si>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</si>
  <si>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</si>
  <si>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</si>
  <si>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</si>
  <si>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</si>
  <si>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</si>
  <si>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</si>
  <si>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</si>
  <si>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</si>
  <si>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</si>
  <si>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</si>
  <si>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</si>
  <si>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</si>
  <si>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</si>
  <si>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</si>
  <si>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</si>
  <si>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</si>
  <si>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</si>
  <si>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</si>
  <si>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</si>
  <si>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</si>
  <si>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</si>
  <si>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</si>
  <si>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</si>
  <si>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</si>
  <si>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</si>
  <si>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</si>
  <si>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</si>
  <si>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</si>
  <si>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</si>
  <si>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</si>
  <si>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</si>
  <si>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</si>
  <si>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</si>
  <si>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</si>
  <si>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</si>
  <si>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 TO THE ISLANDS OF THE BAHAMAS</t>
  </si>
  <si>
    <t>Berry Islands</t>
  </si>
  <si>
    <t>Great Harbour Cay</t>
  </si>
  <si>
    <t>Governor's Harbour</t>
  </si>
  <si>
    <t>North Eleuthera</t>
  </si>
  <si>
    <t>THESE FIGURES ARE PRELIMINARY &amp; SUBJECT TO REVISION.</t>
  </si>
  <si>
    <t>% Chg.</t>
  </si>
  <si>
    <t>Year to Date</t>
  </si>
  <si>
    <t>FOREIGN AIR ARRIVALS</t>
  </si>
  <si>
    <t xml:space="preserve">          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</si>
  <si>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</si>
  <si>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</si>
  <si>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</si>
  <si>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</si>
  <si>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</si>
  <si>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FEB 2010</t>
  </si>
  <si>
    <t>DEC '10</t>
  </si>
  <si>
    <t>YTD DEC '10</t>
  </si>
  <si>
    <t>NOV '10</t>
  </si>
  <si>
    <t>YTD NOV '10</t>
  </si>
  <si>
    <t>OCT '10</t>
  </si>
  <si>
    <t>YTD OCT '10</t>
  </si>
  <si>
    <t>SEP '10</t>
  </si>
  <si>
    <t>YTD SEP '10</t>
  </si>
  <si>
    <t>SEPTEMBER 2010</t>
  </si>
  <si>
    <t>AUG '10</t>
  </si>
  <si>
    <t>YTD AUG '10</t>
  </si>
  <si>
    <t>YTD JUL '10</t>
  </si>
  <si>
    <t>YTD JUN '10</t>
  </si>
  <si>
    <t>JUN '10</t>
  </si>
  <si>
    <t>MAY 10</t>
  </si>
  <si>
    <t>YTD MAY '10</t>
  </si>
  <si>
    <t>MAY 2010</t>
  </si>
  <si>
    <t>YTD APR '10</t>
  </si>
  <si>
    <t>APR 10</t>
  </si>
  <si>
    <t>APR '10</t>
  </si>
  <si>
    <t>MAR '10</t>
  </si>
  <si>
    <t>YTD MAR '10</t>
  </si>
  <si>
    <t>MAR 10</t>
  </si>
  <si>
    <t>JAN '10</t>
  </si>
  <si>
    <t>JUL '10</t>
  </si>
  <si>
    <t>Four Seasons Exuma was closed by October 2009, by October 2010 the Sandals Resort in Exuma had taken its place.</t>
  </si>
  <si>
    <t>JANUARY 2011 PRELIMINARY</t>
  </si>
  <si>
    <t>JAN '11</t>
  </si>
  <si>
    <t>JANUARY 2011</t>
  </si>
  <si>
    <t>FEB 2011</t>
  </si>
  <si>
    <t>YTD FEB '2011</t>
  </si>
  <si>
    <t>YTD FEB '10</t>
  </si>
  <si>
    <t>FEBRUARY 2011</t>
  </si>
  <si>
    <t>YTD MAR '11</t>
  </si>
  <si>
    <t>MAR 11</t>
  </si>
  <si>
    <t>MARCH 2011</t>
  </si>
  <si>
    <t>MAR '11</t>
  </si>
  <si>
    <t xml:space="preserve">APRIL 2011 PRELIMINARY </t>
  </si>
  <si>
    <t xml:space="preserve">MARCH 2011 PRELIMINARY </t>
  </si>
  <si>
    <t xml:space="preserve">FEBRUARY 2011 PRELIMINARY </t>
  </si>
  <si>
    <t>APR 11</t>
  </si>
  <si>
    <t>YTD APR '11</t>
  </si>
  <si>
    <t>APRIL 2011</t>
  </si>
  <si>
    <t>APR '11</t>
  </si>
  <si>
    <t>FEB '11</t>
  </si>
  <si>
    <t>FEB '10</t>
  </si>
  <si>
    <t>YTD FEB '11</t>
  </si>
  <si>
    <t>YTD MAY '11</t>
  </si>
  <si>
    <t>MAY 2011</t>
  </si>
  <si>
    <t>MAY 11</t>
  </si>
  <si>
    <t xml:space="preserve">JUNE 2011 PRELIMINARY </t>
  </si>
  <si>
    <t>YTD JUN '11</t>
  </si>
  <si>
    <t>JUNE 2011</t>
  </si>
  <si>
    <t>JUN '11</t>
  </si>
  <si>
    <t>JUN 11</t>
  </si>
  <si>
    <t>JUN 10</t>
  </si>
  <si>
    <t>JUL 11</t>
  </si>
  <si>
    <t>JUL 10</t>
  </si>
  <si>
    <t>YTD JUL '11</t>
  </si>
  <si>
    <t>JULY 2011 PRELIMINARY</t>
  </si>
  <si>
    <t>JULY 2011</t>
  </si>
  <si>
    <t>JUL '11</t>
  </si>
  <si>
    <t>AUG '11</t>
  </si>
  <si>
    <t>AUGUST 2011 PRELIMINARY</t>
  </si>
  <si>
    <t>YTD AUG '11</t>
  </si>
  <si>
    <t>AUGUST 2011</t>
  </si>
  <si>
    <t>YTD SEP '11</t>
  </si>
  <si>
    <t>SEP '11</t>
  </si>
  <si>
    <t>SEPTEMBER 2011 PRELIMINARY</t>
  </si>
  <si>
    <t>OCT '11</t>
  </si>
  <si>
    <t>YTD OCT '11</t>
  </si>
  <si>
    <t>OCTOBER 2011 PRELIMINARY</t>
  </si>
  <si>
    <t>OCTOBER 2011</t>
  </si>
  <si>
    <t>NOVEMBER 2011 PRELIMINARY</t>
  </si>
  <si>
    <t>NOV '11</t>
  </si>
  <si>
    <t>YTD NOV '11</t>
  </si>
  <si>
    <t>NOVEMBER 2011</t>
  </si>
  <si>
    <t>DECEMBER 2011 PRELIMINARY</t>
  </si>
  <si>
    <t>DEC '11</t>
  </si>
  <si>
    <t>YTD DEC '11</t>
  </si>
  <si>
    <t>DECEMBER 2011</t>
  </si>
  <si>
    <t xml:space="preserve">Club Med San Salvador was closed in Sept. 2010 &amp; Sept. 2011. </t>
  </si>
  <si>
    <t xml:space="preserve">REVISED MAY 2011 PRELIMINARY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</si>
</sst>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9" applyFont="1" applyAlignment="1">
      <alignment horizontal="centerContinuous"/>
      <protection/>
    </xf>
    <xf numFmtId="0" fontId="8" fillId="0" borderId="0" xfId="59">
      <alignment/>
      <protection/>
    </xf>
    <xf numFmtId="49" fontId="5" fillId="0" borderId="0" xfId="59" applyNumberFormat="1" applyFont="1" applyAlignment="1">
      <alignment horizontal="centerContinuous"/>
      <protection/>
    </xf>
    <xf numFmtId="49" fontId="5" fillId="0" borderId="0" xfId="59" applyNumberFormat="1" applyFont="1" applyAlignment="1" applyProtection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>
      <alignment/>
      <protection/>
    </xf>
    <xf numFmtId="0" fontId="8" fillId="0" borderId="0" xfId="59" applyFont="1" applyAlignment="1" applyProtection="1">
      <alignment horizontal="left"/>
      <protection/>
    </xf>
    <xf numFmtId="0" fontId="8" fillId="0" borderId="0" xfId="59" applyFont="1" applyAlignment="1" applyProtection="1">
      <alignment horizontal="fill"/>
      <protection/>
    </xf>
    <xf numFmtId="0" fontId="7" fillId="0" borderId="0" xfId="59" applyFont="1" applyAlignment="1" quotePrefix="1">
      <alignment horizontal="right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 applyProtection="1">
      <alignment horizontal="center"/>
      <protection/>
    </xf>
    <xf numFmtId="37" fontId="8" fillId="0" borderId="0" xfId="59" applyNumberFormat="1" applyFont="1" applyProtection="1">
      <alignment/>
      <protection/>
    </xf>
    <xf numFmtId="175" fontId="8" fillId="0" borderId="0" xfId="59" applyNumberFormat="1" applyFo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37" fontId="7" fillId="0" borderId="0" xfId="59" applyNumberFormat="1" applyFont="1" applyProtection="1">
      <alignment/>
      <protection/>
    </xf>
    <xf numFmtId="175" fontId="7" fillId="0" borderId="0" xfId="59" applyNumberFormat="1" applyFont="1" applyProtection="1">
      <alignment/>
      <protection/>
    </xf>
    <xf numFmtId="175" fontId="8" fillId="0" borderId="0" xfId="59" applyNumberFormat="1" applyFont="1" applyAlignment="1" applyProtection="1">
      <alignment horizontal="left"/>
      <protection/>
    </xf>
    <xf numFmtId="0" fontId="7" fillId="33" borderId="0" xfId="59" applyFont="1" applyFill="1" applyAlignment="1" applyProtection="1">
      <alignment horizontal="center"/>
      <protection/>
    </xf>
    <xf numFmtId="37" fontId="7" fillId="33" borderId="0" xfId="59" applyNumberFormat="1" applyFont="1" applyFill="1" applyProtection="1">
      <alignment/>
      <protection/>
    </xf>
    <xf numFmtId="175" fontId="7" fillId="33" borderId="0" xfId="59" applyNumberFormat="1" applyFont="1" applyFill="1" applyProtection="1">
      <alignment/>
      <protection/>
    </xf>
    <xf numFmtId="166" fontId="8" fillId="0" borderId="0" xfId="59" applyNumberFormat="1" applyFont="1" applyProtection="1">
      <alignment/>
      <protection/>
    </xf>
    <xf numFmtId="166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22" fontId="7" fillId="0" borderId="0" xfId="59" applyNumberFormat="1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 applyAlignment="1">
      <alignment horizontal="centerContinuous"/>
      <protection/>
    </xf>
    <xf numFmtId="0" fontId="7" fillId="0" borderId="0" xfId="59" applyFont="1" applyAlignment="1" applyProtection="1">
      <alignment horizontal="centerContinuous"/>
      <protection/>
    </xf>
    <xf numFmtId="0" fontId="7" fillId="0" borderId="0" xfId="59" applyFont="1">
      <alignment/>
      <protection/>
    </xf>
    <xf numFmtId="0" fontId="7" fillId="0" borderId="0" xfId="59" applyFont="1" applyAlignment="1" applyProtection="1" quotePrefix="1">
      <alignment horizontal="right"/>
      <protection/>
    </xf>
    <xf numFmtId="0" fontId="7" fillId="0" borderId="0" xfId="59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9" applyFont="1" applyAlignment="1" applyProtection="1" quotePrefix="1">
      <alignment horizontal="center"/>
      <protection/>
    </xf>
    <xf numFmtId="175" fontId="7" fillId="0" borderId="0" xfId="59" applyNumberFormat="1" applyFont="1" applyAlignment="1" applyProtection="1">
      <alignment horizontal="center"/>
      <protection/>
    </xf>
    <xf numFmtId="37" fontId="8" fillId="0" borderId="0" xfId="59" applyNumberFormat="1" applyFont="1" applyAlignment="1" applyProtection="1">
      <alignment horizontal="right"/>
      <protection/>
    </xf>
    <xf numFmtId="175" fontId="7" fillId="0" borderId="0" xfId="59" applyNumberFormat="1" applyFont="1" applyProtection="1">
      <alignment/>
      <protection/>
    </xf>
    <xf numFmtId="0" fontId="8" fillId="0" borderId="0" xfId="58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8" fillId="0" borderId="0" xfId="58" applyAlignment="1">
      <alignment horizontal="center"/>
      <protection/>
    </xf>
    <xf numFmtId="168" fontId="8" fillId="0" borderId="0" xfId="42" applyNumberFormat="1" applyFont="1" applyAlignment="1">
      <alignment/>
    </xf>
    <xf numFmtId="175" fontId="8" fillId="0" borderId="0" xfId="58" applyNumberFormat="1">
      <alignment/>
      <protection/>
    </xf>
    <xf numFmtId="168" fontId="8" fillId="0" borderId="0" xfId="42" applyNumberFormat="1" applyFont="1" applyAlignment="1">
      <alignment/>
    </xf>
    <xf numFmtId="175" fontId="8" fillId="0" borderId="0" xfId="58" applyNumberFormat="1" applyFont="1">
      <alignment/>
      <protection/>
    </xf>
    <xf numFmtId="168" fontId="7" fillId="0" borderId="0" xfId="42" applyNumberFormat="1" applyFont="1" applyAlignment="1">
      <alignment/>
    </xf>
    <xf numFmtId="175" fontId="7" fillId="0" borderId="0" xfId="58" applyNumberFormat="1" applyFont="1">
      <alignment/>
      <protection/>
    </xf>
    <xf numFmtId="0" fontId="5" fillId="0" borderId="0" xfId="57" applyFont="1" applyAlignment="1">
      <alignment horizontal="centerContinuous"/>
      <protection/>
    </xf>
    <xf numFmtId="0" fontId="13" fillId="0" borderId="0" xfId="57" applyFont="1" applyAlignment="1">
      <alignment horizontal="centerContinuous"/>
      <protection/>
    </xf>
    <xf numFmtId="0" fontId="13" fillId="0" borderId="0" xfId="57" applyFont="1">
      <alignment/>
      <protection/>
    </xf>
    <xf numFmtId="0" fontId="12" fillId="0" borderId="0" xfId="57">
      <alignment/>
      <protection/>
    </xf>
    <xf numFmtId="17" fontId="5" fillId="0" borderId="0" xfId="57" applyNumberFormat="1" applyFont="1" applyAlignment="1" quotePrefix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169" fontId="8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8" fillId="0" borderId="0" xfId="57" applyNumberFormat="1" applyFont="1">
      <alignment/>
      <protection/>
    </xf>
    <xf numFmtId="0" fontId="8" fillId="0" borderId="0" xfId="58" applyFont="1">
      <alignment/>
      <protection/>
    </xf>
    <xf numFmtId="0" fontId="5" fillId="0" borderId="0" xfId="60" applyFont="1" applyAlignment="1">
      <alignment horizontal="centerContinuous"/>
      <protection/>
    </xf>
    <xf numFmtId="0" fontId="13" fillId="0" borderId="0" xfId="60" applyFont="1" applyAlignment="1">
      <alignment horizontal="centerContinuous"/>
      <protection/>
    </xf>
    <xf numFmtId="0" fontId="13" fillId="0" borderId="0" xfId="60" applyFont="1">
      <alignment/>
      <protection/>
    </xf>
    <xf numFmtId="0" fontId="12" fillId="0" borderId="0" xfId="60">
      <alignment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169" fontId="8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22" fontId="8" fillId="0" borderId="0" xfId="57" applyNumberFormat="1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13" fillId="0" borderId="0" xfId="57" applyFont="1" applyAlignment="1">
      <alignment horizontal="center"/>
      <protection/>
    </xf>
    <xf numFmtId="1" fontId="8" fillId="0" borderId="0" xfId="42" applyNumberFormat="1" applyFont="1" applyAlignment="1" applyProtection="1" quotePrefix="1">
      <alignment horizontal="right"/>
      <protection/>
    </xf>
    <xf numFmtId="164" fontId="17" fillId="0" borderId="0" xfId="0" applyFont="1" applyAlignment="1">
      <alignment/>
    </xf>
    <xf numFmtId="164" fontId="7" fillId="0" borderId="0" xfId="0" applyFont="1" applyBorder="1" applyAlignment="1">
      <alignment horizontal="right"/>
    </xf>
    <xf numFmtId="0" fontId="6" fillId="0" borderId="0" xfId="60" applyFont="1" applyAlignment="1">
      <alignment horizontal="left"/>
      <protection/>
    </xf>
    <xf numFmtId="17" fontId="5" fillId="0" borderId="0" xfId="57" applyNumberFormat="1" applyFont="1" applyAlignment="1" quotePrefix="1">
      <alignment horizontal="centerContinuous"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7" fillId="0" borderId="0" xfId="57" applyFont="1" applyAlignment="1" quotePrefix="1">
      <alignment horizontal="center"/>
      <protection/>
    </xf>
    <xf numFmtId="0" fontId="7" fillId="0" borderId="0" xfId="60" applyFont="1" applyAlignment="1" quotePrefix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 quotePrefix="1">
      <alignment horizontal="center"/>
      <protection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74" fontId="8" fillId="0" borderId="0" xfId="0" applyNumberFormat="1" applyFont="1" applyAlignment="1" applyProtection="1">
      <alignment horizontal="center"/>
      <protection/>
    </xf>
    <xf numFmtId="0" fontId="11" fillId="0" borderId="0" xfId="58" applyFont="1" applyAlignment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0" fontId="8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5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22" fontId="8" fillId="0" borderId="0" xfId="57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22" fontId="18" fillId="0" borderId="0" xfId="60" applyNumberFormat="1" applyFont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18" fillId="0" borderId="0" xfId="57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August 2001" xfId="57"/>
    <cellStyle name="Normal_Prelim June 2001" xfId="58"/>
    <cellStyle name="Normal_PRELIM MAY 2001" xfId="59"/>
    <cellStyle name="Normal_Prelim September 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80" sqref="B80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57" t="s">
        <v>94</v>
      </c>
      <c r="B3" s="157"/>
      <c r="C3" s="157"/>
      <c r="D3" s="157"/>
      <c r="E3" s="157"/>
      <c r="F3" s="157"/>
      <c r="G3" s="157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58"/>
      <c r="B6" s="158"/>
      <c r="C6" s="158"/>
      <c r="D6" s="158"/>
      <c r="E6" s="158"/>
      <c r="F6" s="158"/>
      <c r="G6" s="158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95</v>
      </c>
      <c r="C10" s="7" t="s">
        <v>91</v>
      </c>
      <c r="D10" s="8" t="s">
        <v>5</v>
      </c>
      <c r="E10" s="7" t="s">
        <v>95</v>
      </c>
      <c r="F10" s="7" t="s">
        <v>91</v>
      </c>
      <c r="G10" s="8" t="s">
        <v>5</v>
      </c>
    </row>
    <row r="11" spans="1:7" ht="12.75">
      <c r="A11" s="9" t="s">
        <v>6</v>
      </c>
      <c r="B11" s="10">
        <v>61080</v>
      </c>
      <c r="C11" s="10">
        <v>70587</v>
      </c>
      <c r="D11" s="11">
        <f>(+B11-C11)/C11*100</f>
        <v>-13.468485698499725</v>
      </c>
      <c r="E11" s="10">
        <f>B11</f>
        <v>61080</v>
      </c>
      <c r="F11" s="10">
        <f>C11</f>
        <v>70587</v>
      </c>
      <c r="G11" s="11">
        <f>(+E11-F11)/F11*100</f>
        <v>-13.468485698499725</v>
      </c>
    </row>
    <row r="12" spans="1:7" ht="12.75">
      <c r="A12" s="9" t="s">
        <v>7</v>
      </c>
      <c r="B12" s="10">
        <v>195384</v>
      </c>
      <c r="C12" s="10">
        <v>182564</v>
      </c>
      <c r="D12" s="11">
        <f>(+B12-C12)/C12*100</f>
        <v>7.022194956289302</v>
      </c>
      <c r="E12" s="10">
        <f>B12</f>
        <v>195384</v>
      </c>
      <c r="F12" s="10">
        <f>C12</f>
        <v>182564</v>
      </c>
      <c r="G12" s="11">
        <f>(+E12-F12)/F12*100</f>
        <v>7.022194956289302</v>
      </c>
    </row>
    <row r="13" spans="1:7" ht="12.75">
      <c r="A13" s="9" t="s">
        <v>8</v>
      </c>
      <c r="B13" s="12">
        <f>SUM(B11:B12)</f>
        <v>256464</v>
      </c>
      <c r="C13" s="12">
        <f>SUM(C11:C12)</f>
        <v>253151</v>
      </c>
      <c r="D13" s="13">
        <f>(+B13-C13)/C13*100</f>
        <v>1.308705081157096</v>
      </c>
      <c r="E13" s="12">
        <f>SUM(E11:E12)</f>
        <v>256464</v>
      </c>
      <c r="F13" s="12">
        <f>SUM(F11:F12)</f>
        <v>253151</v>
      </c>
      <c r="G13" s="13">
        <f>(+E13-F13)/F13*100</f>
        <v>1.308705081157096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8480</v>
      </c>
      <c r="C17" s="10">
        <v>10620</v>
      </c>
      <c r="D17" s="11">
        <f>(+B17-C17)/C17*100</f>
        <v>-20.15065913370998</v>
      </c>
      <c r="E17" s="10">
        <f>B17</f>
        <v>8480</v>
      </c>
      <c r="F17" s="10">
        <f>C17</f>
        <v>10620</v>
      </c>
      <c r="G17" s="11">
        <f>(+E17-F17)/F17*100</f>
        <v>-20.15065913370998</v>
      </c>
    </row>
    <row r="18" spans="1:7" ht="12.75">
      <c r="A18" s="9" t="s">
        <v>7</v>
      </c>
      <c r="B18" s="10">
        <v>56546</v>
      </c>
      <c r="C18" s="10">
        <v>34873</v>
      </c>
      <c r="D18" s="11">
        <f>(+B18-C18)/C18*100</f>
        <v>62.148366931436925</v>
      </c>
      <c r="E18" s="10">
        <f>B18</f>
        <v>56546</v>
      </c>
      <c r="F18" s="10">
        <f>C18</f>
        <v>34873</v>
      </c>
      <c r="G18" s="11">
        <f>(+E18-F18)/F18*100</f>
        <v>62.148366931436925</v>
      </c>
    </row>
    <row r="19" spans="1:7" ht="12.75">
      <c r="A19" s="9" t="s">
        <v>8</v>
      </c>
      <c r="B19" s="12">
        <f>SUM(B17:B18)</f>
        <v>65026</v>
      </c>
      <c r="C19" s="12">
        <f>SUM(C17:C18)</f>
        <v>45493</v>
      </c>
      <c r="D19" s="13">
        <f>(+B19-C19)/C19*100</f>
        <v>42.93627591057965</v>
      </c>
      <c r="E19" s="12">
        <f>SUM(E17:E18)</f>
        <v>65026</v>
      </c>
      <c r="F19" s="12">
        <f>SUM(F17:F18)</f>
        <v>45493</v>
      </c>
      <c r="G19" s="13">
        <f>(+E19-F19)/F19*100</f>
        <v>42.93627591057965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11779</v>
      </c>
      <c r="C23" s="10">
        <v>10557</v>
      </c>
      <c r="D23" s="11">
        <f>(+B23-C23)/C23*100</f>
        <v>11.5752581225727</v>
      </c>
      <c r="E23" s="10">
        <f>B23</f>
        <v>11779</v>
      </c>
      <c r="F23" s="10">
        <f>C23</f>
        <v>10557</v>
      </c>
      <c r="G23" s="11">
        <f>(+E23-F23)/F23*100</f>
        <v>11.5752581225727</v>
      </c>
    </row>
    <row r="24" spans="1:7" ht="12.75">
      <c r="A24" s="9" t="s">
        <v>7</v>
      </c>
      <c r="B24" s="10">
        <v>154110</v>
      </c>
      <c r="C24" s="10">
        <v>114809</v>
      </c>
      <c r="D24" s="11">
        <f>(+B24-C24)/C24*100</f>
        <v>34.23163689257811</v>
      </c>
      <c r="E24" s="10">
        <f>B24</f>
        <v>154110</v>
      </c>
      <c r="F24" s="10">
        <f>C24</f>
        <v>114809</v>
      </c>
      <c r="G24" s="11">
        <f>(+E24-F24)/F24*100</f>
        <v>34.23163689257811</v>
      </c>
    </row>
    <row r="25" spans="1:7" ht="12.75">
      <c r="A25" s="9" t="s">
        <v>8</v>
      </c>
      <c r="B25" s="12">
        <f>SUM(B23:B24)</f>
        <v>165889</v>
      </c>
      <c r="C25" s="12">
        <f>SUM(C23:C24)</f>
        <v>125366</v>
      </c>
      <c r="D25" s="13">
        <f>(+B25-C25)/C25*100</f>
        <v>32.32375604230812</v>
      </c>
      <c r="E25" s="12">
        <f>SUM(E23:E24)</f>
        <v>165889</v>
      </c>
      <c r="F25" s="12">
        <f>SUM(F23:F24)</f>
        <v>125366</v>
      </c>
      <c r="G25" s="13">
        <f>(+E25-F25)/F25*100</f>
        <v>32.32375604230812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81339</v>
      </c>
      <c r="C29" s="10">
        <f>SUM(C11+C17+C23)</f>
        <v>91764</v>
      </c>
      <c r="D29" s="11">
        <f>(+B29-C29)/C29*100</f>
        <v>-11.360664312802406</v>
      </c>
      <c r="E29" s="10">
        <f>SUM(E11+E17+E23)</f>
        <v>81339</v>
      </c>
      <c r="F29" s="10">
        <f>SUM(F11+F17+F23)</f>
        <v>91764</v>
      </c>
      <c r="G29" s="11">
        <f>(+E29-F29)/F29*100</f>
        <v>-11.360664312802406</v>
      </c>
    </row>
    <row r="30" spans="1:7" ht="12.75">
      <c r="A30" s="9" t="s">
        <v>7</v>
      </c>
      <c r="B30" s="10">
        <f>SUM(B12+B18+B24)</f>
        <v>406040</v>
      </c>
      <c r="C30" s="10">
        <f>SUM(C12+C18+C24)</f>
        <v>332246</v>
      </c>
      <c r="D30" s="11">
        <f>(+B30-C30)/C30*100</f>
        <v>22.210651144031832</v>
      </c>
      <c r="E30" s="10">
        <f>SUM(E12+E18+E24)</f>
        <v>406040</v>
      </c>
      <c r="F30" s="10">
        <f>SUM(F12+F18+F24)</f>
        <v>332246</v>
      </c>
      <c r="G30" s="11">
        <f>(+E30-F30)/F30*100</f>
        <v>22.210651144031832</v>
      </c>
    </row>
    <row r="31" spans="1:7" ht="12.75">
      <c r="A31" s="18" t="s">
        <v>8</v>
      </c>
      <c r="B31" s="19">
        <f>SUM(B29:B30)</f>
        <v>487379</v>
      </c>
      <c r="C31" s="19">
        <f>SUM(C29:C30)</f>
        <v>424010</v>
      </c>
      <c r="D31" s="20">
        <f>(+B31-C31)/C31*100</f>
        <v>14.945166387585198</v>
      </c>
      <c r="E31" s="19">
        <f>SUM(E29:E30)</f>
        <v>487379</v>
      </c>
      <c r="F31" s="19">
        <f>SUM(F29:F30)</f>
        <v>424010</v>
      </c>
      <c r="G31" s="21">
        <f>(+E31-F31)/F31*100</f>
        <v>14.945166387585198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154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2.75">
      <c r="A40" s="26"/>
      <c r="B40" s="24"/>
      <c r="C40" s="24"/>
      <c r="D40" s="24"/>
      <c r="E40" s="24"/>
      <c r="F40" s="24"/>
      <c r="G40" s="24"/>
    </row>
    <row r="41" spans="1:7" ht="10.5" customHeight="1">
      <c r="A41" s="24"/>
      <c r="B41" s="24"/>
      <c r="C41" s="24"/>
      <c r="D41" s="24"/>
      <c r="E41" s="24"/>
      <c r="F41" s="24"/>
      <c r="G41" s="24"/>
    </row>
    <row r="42" spans="1:7" ht="21.75" customHeight="1">
      <c r="A42" s="24"/>
      <c r="B42" s="24"/>
      <c r="C42" s="24"/>
      <c r="D42" s="24"/>
      <c r="E42" s="24"/>
      <c r="F42" s="24"/>
      <c r="G42" s="24"/>
    </row>
    <row r="43" spans="1:7" ht="10.5" customHeight="1">
      <c r="A43" s="24"/>
      <c r="B43" s="24"/>
      <c r="C43" s="24"/>
      <c r="D43" s="24"/>
      <c r="E43" s="24"/>
      <c r="F43" s="24"/>
      <c r="G43" s="24"/>
    </row>
    <row r="44" spans="1:7" ht="13.5" customHeight="1">
      <c r="A44" s="24"/>
      <c r="B44" s="24"/>
      <c r="C44" s="24"/>
      <c r="D44" s="24"/>
      <c r="E44" s="24"/>
      <c r="F44" s="24"/>
      <c r="G44" s="24"/>
    </row>
    <row r="45" spans="1:7" ht="21.75" customHeight="1">
      <c r="A45" s="24"/>
      <c r="B45" s="24"/>
      <c r="C45" s="24"/>
      <c r="D45" s="24"/>
      <c r="E45" s="24"/>
      <c r="F45" s="24"/>
      <c r="G45" s="24"/>
    </row>
    <row r="46" spans="1:7" ht="12.75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9.5" customHeight="1">
      <c r="A48" s="24"/>
      <c r="B48" s="24"/>
      <c r="C48" s="24"/>
      <c r="D48" s="24"/>
      <c r="E48" s="24"/>
      <c r="F48" s="24"/>
      <c r="G48" s="24"/>
    </row>
    <row r="49" spans="1:7" ht="22.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96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155" t="s">
        <v>15</v>
      </c>
      <c r="F54" s="155"/>
      <c r="G54" s="5"/>
    </row>
    <row r="55" spans="1:7" ht="12.75">
      <c r="A55" s="14" t="s">
        <v>16</v>
      </c>
      <c r="B55" s="29" t="s">
        <v>95</v>
      </c>
      <c r="C55" s="29" t="s">
        <v>91</v>
      </c>
      <c r="D55" s="9" t="s">
        <v>17</v>
      </c>
      <c r="E55" s="29" t="s">
        <v>95</v>
      </c>
      <c r="F55" s="29" t="s">
        <v>91</v>
      </c>
      <c r="G55" s="9" t="s">
        <v>17</v>
      </c>
    </row>
    <row r="56" spans="1:7" ht="12.75">
      <c r="A56" s="14"/>
      <c r="B56" s="29"/>
      <c r="C56" s="29"/>
      <c r="D56" s="9"/>
      <c r="E56" s="29"/>
      <c r="F56" s="29"/>
      <c r="G56" s="9"/>
    </row>
    <row r="57" spans="1:7" ht="12.75">
      <c r="A57" s="17" t="s">
        <v>4</v>
      </c>
      <c r="B57" s="12">
        <f>B58+B59</f>
        <v>61080</v>
      </c>
      <c r="C57" s="12">
        <f>C58+C59</f>
        <v>70587</v>
      </c>
      <c r="D57" s="13">
        <f>(+B57-C57)/C57*100</f>
        <v>-13.468485698499725</v>
      </c>
      <c r="E57" s="12">
        <f>E58+E59</f>
        <v>61080</v>
      </c>
      <c r="F57" s="12">
        <f>F58+F59</f>
        <v>70587</v>
      </c>
      <c r="G57" s="13">
        <f>(+E57-F57)/F57*100</f>
        <v>-13.468485698499725</v>
      </c>
    </row>
    <row r="58" spans="1:7" ht="12.75">
      <c r="A58" s="14" t="s">
        <v>18</v>
      </c>
      <c r="B58" s="10">
        <v>61080</v>
      </c>
      <c r="C58" s="10">
        <v>70587</v>
      </c>
      <c r="D58" s="11">
        <f>(+B58-C58)/C58*100</f>
        <v>-13.468485698499725</v>
      </c>
      <c r="E58" s="30">
        <f>B58</f>
        <v>61080</v>
      </c>
      <c r="F58" s="30">
        <f>C58</f>
        <v>70587</v>
      </c>
      <c r="G58" s="11">
        <f>(+E58-F58)/F58*100</f>
        <v>-13.468485698499725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0">
        <f>B59</f>
        <v>0</v>
      </c>
      <c r="F59" s="30">
        <f>C59</f>
        <v>0</v>
      </c>
      <c r="G59" s="11">
        <v>0</v>
      </c>
    </row>
    <row r="60" spans="1:7" ht="12.75">
      <c r="A60" s="14"/>
      <c r="B60" s="32"/>
      <c r="C60" s="32"/>
      <c r="D60" s="9"/>
      <c r="E60" s="32"/>
      <c r="F60" s="32"/>
      <c r="G60" s="9"/>
    </row>
    <row r="61" spans="1:7" ht="12.75">
      <c r="A61" s="17" t="s">
        <v>9</v>
      </c>
      <c r="B61" s="12">
        <f>B62+B63</f>
        <v>8480</v>
      </c>
      <c r="C61" s="12">
        <f>C62+C63</f>
        <v>10620</v>
      </c>
      <c r="D61" s="33">
        <f>(+B61-C61)/C61*100</f>
        <v>-20.15065913370998</v>
      </c>
      <c r="E61" s="12">
        <f>E62+E63</f>
        <v>8480</v>
      </c>
      <c r="F61" s="12">
        <f>F62+F63</f>
        <v>10620</v>
      </c>
      <c r="G61" s="13">
        <f>(+E61-F61)/F61*100</f>
        <v>-20.15065913370998</v>
      </c>
    </row>
    <row r="62" spans="1:7" ht="12.75">
      <c r="A62" s="34" t="s">
        <v>20</v>
      </c>
      <c r="B62" s="10">
        <v>8449</v>
      </c>
      <c r="C62" s="10">
        <v>10576</v>
      </c>
      <c r="D62" s="11">
        <f>(+B62-C62)/C62*100</f>
        <v>-20.111573373676247</v>
      </c>
      <c r="E62" s="30">
        <f>B62</f>
        <v>8449</v>
      </c>
      <c r="F62" s="30">
        <f>C62</f>
        <v>10576</v>
      </c>
      <c r="G62" s="11">
        <f>(+E62-F62)/F62*100</f>
        <v>-20.111573373676247</v>
      </c>
    </row>
    <row r="63" spans="1:7" ht="12.75">
      <c r="A63" s="34" t="s">
        <v>21</v>
      </c>
      <c r="B63" s="31">
        <v>31</v>
      </c>
      <c r="C63" s="31">
        <v>44</v>
      </c>
      <c r="D63" s="11">
        <f>(+B63-C63)/C63*100</f>
        <v>-29.545454545454547</v>
      </c>
      <c r="E63" s="30">
        <f>B63</f>
        <v>31</v>
      </c>
      <c r="F63" s="30">
        <f>C63</f>
        <v>44</v>
      </c>
      <c r="G63" s="11">
        <f>(+E63-F63)/F63*100</f>
        <v>-29.545454545454547</v>
      </c>
    </row>
    <row r="64" spans="1:7" ht="12.75">
      <c r="A64" s="14"/>
      <c r="B64" s="32"/>
      <c r="C64" s="32"/>
      <c r="D64" s="9"/>
      <c r="E64" s="32"/>
      <c r="F64" s="32"/>
      <c r="G64" s="9"/>
    </row>
    <row r="65" spans="1:7" ht="12.75">
      <c r="A65" s="14" t="s">
        <v>22</v>
      </c>
      <c r="B65" s="35">
        <f>B67+B73+B78+B82+B83+B84+B86+B91+B92+B93+B94</f>
        <v>11779</v>
      </c>
      <c r="C65" s="35">
        <f>C67+C73+C78+C82+C83+C84+C86+C91+C92+C93+C94</f>
        <v>10557</v>
      </c>
      <c r="D65" s="13">
        <f>(+B65-C65)/C65*100</f>
        <v>11.5752581225727</v>
      </c>
      <c r="E65" s="35">
        <f>E67+E73+E78+E82+E83+E84+E86+E91+E92+E93+E94</f>
        <v>11779</v>
      </c>
      <c r="F65" s="35">
        <f>F67+F73+F78+F82+F83+F84+F86+F91+F92+F93+F94</f>
        <v>10557</v>
      </c>
      <c r="G65" s="13">
        <f>(+E65-F65)/F65*100</f>
        <v>11.5752581225727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3730</v>
      </c>
      <c r="C67" s="36">
        <f>SUM(C68:C71)</f>
        <v>3689</v>
      </c>
      <c r="D67" s="13">
        <f>(+B67-C67)/C67*100</f>
        <v>1.1114123068582271</v>
      </c>
      <c r="E67" s="36">
        <f>SUM(E68:E71)</f>
        <v>3730</v>
      </c>
      <c r="F67" s="36">
        <f>SUM(F68:F71)</f>
        <v>3689</v>
      </c>
      <c r="G67" s="13">
        <f>(+E67-F67)/F67*100</f>
        <v>1.1114123068582271</v>
      </c>
    </row>
    <row r="68" spans="1:7" ht="12.75">
      <c r="A68" s="34" t="s">
        <v>24</v>
      </c>
      <c r="B68" s="10">
        <v>2729</v>
      </c>
      <c r="C68" s="10">
        <v>2570</v>
      </c>
      <c r="D68" s="11">
        <f>(+B68-C68)/C68*100</f>
        <v>6.186770428015564</v>
      </c>
      <c r="E68" s="30">
        <f aca="true" t="shared" si="0" ref="E68:F71">B68</f>
        <v>2729</v>
      </c>
      <c r="F68" s="30">
        <f t="shared" si="0"/>
        <v>2570</v>
      </c>
      <c r="G68" s="11">
        <f>(+E68-F68)/F68*100</f>
        <v>6.186770428015564</v>
      </c>
    </row>
    <row r="69" spans="1:7" ht="12.75">
      <c r="A69" s="34" t="s">
        <v>25</v>
      </c>
      <c r="B69" s="10">
        <v>933</v>
      </c>
      <c r="C69" s="10">
        <v>1068</v>
      </c>
      <c r="D69" s="11">
        <f>(+B69-C69)/C69*100</f>
        <v>-12.640449438202248</v>
      </c>
      <c r="E69" s="30">
        <f t="shared" si="0"/>
        <v>933</v>
      </c>
      <c r="F69" s="30">
        <f t="shared" si="0"/>
        <v>1068</v>
      </c>
      <c r="G69" s="11">
        <f>(+E69-F69)/F69*100</f>
        <v>-12.640449438202248</v>
      </c>
    </row>
    <row r="70" spans="1:7" ht="12.75">
      <c r="A70" s="34" t="s">
        <v>66</v>
      </c>
      <c r="B70" s="10">
        <v>28</v>
      </c>
      <c r="C70" s="10">
        <v>34</v>
      </c>
      <c r="D70" s="11">
        <f>(+B70-C70)/C70*100</f>
        <v>-17.647058823529413</v>
      </c>
      <c r="E70" s="30">
        <f t="shared" si="0"/>
        <v>28</v>
      </c>
      <c r="F70" s="30">
        <f t="shared" si="0"/>
        <v>34</v>
      </c>
      <c r="G70" s="11">
        <f>(+E70-F70)/F70*100</f>
        <v>-17.647058823529413</v>
      </c>
    </row>
    <row r="71" spans="1:7" ht="12.75">
      <c r="A71" s="34" t="s">
        <v>26</v>
      </c>
      <c r="B71" s="10">
        <v>40</v>
      </c>
      <c r="C71" s="10">
        <v>17</v>
      </c>
      <c r="D71" s="11">
        <f>(+B71-C71)/C71*100</f>
        <v>135.29411764705884</v>
      </c>
      <c r="E71" s="30">
        <f t="shared" si="0"/>
        <v>40</v>
      </c>
      <c r="F71" s="30">
        <f t="shared" si="0"/>
        <v>17</v>
      </c>
      <c r="G71" s="11">
        <f>(+E71-F71)/F71*100</f>
        <v>135.29411764705884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469</v>
      </c>
      <c r="C73" s="12">
        <f>SUM(C74:C76)</f>
        <v>512</v>
      </c>
      <c r="D73" s="13">
        <f>(+B73-C73)/C73*100</f>
        <v>-8.3984375</v>
      </c>
      <c r="E73" s="12">
        <f>SUM(E74:E76)</f>
        <v>469</v>
      </c>
      <c r="F73" s="12">
        <f>SUM(F74:F76)</f>
        <v>512</v>
      </c>
      <c r="G73" s="13">
        <f>(+E73-F73)/F73*100</f>
        <v>-8.3984375</v>
      </c>
    </row>
    <row r="74" spans="1:7" ht="12.75">
      <c r="A74" s="34" t="s">
        <v>28</v>
      </c>
      <c r="B74" s="10">
        <v>265</v>
      </c>
      <c r="C74" s="10">
        <v>279</v>
      </c>
      <c r="D74" s="11">
        <f>(+B74-C74)/C74*100</f>
        <v>-5.017921146953405</v>
      </c>
      <c r="E74" s="30">
        <f aca="true" t="shared" si="1" ref="E74:F76">B74</f>
        <v>265</v>
      </c>
      <c r="F74" s="30">
        <f t="shared" si="1"/>
        <v>279</v>
      </c>
      <c r="G74" s="11">
        <f>(+E74-F74)/F74*100</f>
        <v>-5.017921146953405</v>
      </c>
    </row>
    <row r="75" spans="1:7" ht="12.75">
      <c r="A75" s="34" t="s">
        <v>29</v>
      </c>
      <c r="B75" s="10">
        <v>153</v>
      </c>
      <c r="C75" s="10">
        <v>153</v>
      </c>
      <c r="D75" s="11">
        <f>(+B75-C75)/C75*100</f>
        <v>0</v>
      </c>
      <c r="E75" s="30">
        <f t="shared" si="1"/>
        <v>153</v>
      </c>
      <c r="F75" s="30">
        <f t="shared" si="1"/>
        <v>153</v>
      </c>
      <c r="G75" s="11">
        <f>(+E75-F75)/F75*100</f>
        <v>0</v>
      </c>
    </row>
    <row r="76" spans="1:7" ht="12.75">
      <c r="A76" s="34" t="s">
        <v>30</v>
      </c>
      <c r="B76" s="10">
        <v>51</v>
      </c>
      <c r="C76" s="10">
        <v>80</v>
      </c>
      <c r="D76" s="11">
        <f>(+B76-C76)/C76*100</f>
        <v>-36.25</v>
      </c>
      <c r="E76" s="30">
        <f t="shared" si="1"/>
        <v>51</v>
      </c>
      <c r="F76" s="30">
        <f t="shared" si="1"/>
        <v>80</v>
      </c>
      <c r="G76" s="11">
        <f>(+E76-F76)/F76*100</f>
        <v>-36.25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546</v>
      </c>
      <c r="C78" s="12">
        <f>SUM(C79:C80)</f>
        <v>371</v>
      </c>
      <c r="D78" s="13">
        <f>(+B78-C78)/C78*100</f>
        <v>47.16981132075472</v>
      </c>
      <c r="E78" s="12">
        <f>SUM(E79:E80)</f>
        <v>546</v>
      </c>
      <c r="F78" s="12">
        <f>SUM(F79:F80)</f>
        <v>371</v>
      </c>
      <c r="G78" s="13">
        <f>(+E78-F78)/F78*100</f>
        <v>47.16981132075472</v>
      </c>
    </row>
    <row r="79" spans="1:7" ht="12.75">
      <c r="A79" s="34" t="s">
        <v>32</v>
      </c>
      <c r="B79" s="10">
        <v>257</v>
      </c>
      <c r="C79" s="10">
        <v>141</v>
      </c>
      <c r="D79" s="11">
        <f>(+B79-C79)/C79*100</f>
        <v>82.26950354609929</v>
      </c>
      <c r="E79" s="30">
        <f>B79</f>
        <v>257</v>
      </c>
      <c r="F79" s="30">
        <f>C79</f>
        <v>141</v>
      </c>
      <c r="G79" s="11">
        <f>(+E79-F79)/F79*100</f>
        <v>82.26950354609929</v>
      </c>
    </row>
    <row r="80" spans="1:7" ht="12.75">
      <c r="A80" s="34" t="s">
        <v>33</v>
      </c>
      <c r="B80" s="10">
        <v>289</v>
      </c>
      <c r="C80" s="10">
        <v>230</v>
      </c>
      <c r="D80" s="11">
        <f>(+B80-C80)/C80*100</f>
        <v>25.65217391304348</v>
      </c>
      <c r="E80" s="30">
        <f>B80</f>
        <v>289</v>
      </c>
      <c r="F80" s="30">
        <f>C80</f>
        <v>230</v>
      </c>
      <c r="G80" s="11">
        <f>(+E80-F80)/F80*100</f>
        <v>25.65217391304348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802</v>
      </c>
      <c r="C82" s="12">
        <v>664</v>
      </c>
      <c r="D82" s="13">
        <f>(+B82-C82)/C82*100</f>
        <v>20.783132530120483</v>
      </c>
      <c r="E82" s="141">
        <f aca="true" t="shared" si="2" ref="E82:F84">B82</f>
        <v>802</v>
      </c>
      <c r="F82" s="141">
        <f t="shared" si="2"/>
        <v>664</v>
      </c>
      <c r="G82" s="13">
        <f>(+E82-F82)/F82*100</f>
        <v>20.783132530120483</v>
      </c>
    </row>
    <row r="83" spans="1:7" ht="12.75">
      <c r="A83" s="17" t="s">
        <v>35</v>
      </c>
      <c r="B83" s="12">
        <v>337</v>
      </c>
      <c r="C83" s="12">
        <v>243</v>
      </c>
      <c r="D83" s="13">
        <f>(+B83-C83)/C83*100</f>
        <v>38.68312757201646</v>
      </c>
      <c r="E83" s="141">
        <f t="shared" si="2"/>
        <v>337</v>
      </c>
      <c r="F83" s="141">
        <f t="shared" si="2"/>
        <v>243</v>
      </c>
      <c r="G83" s="13">
        <f>(+E83-F83)/F83*100</f>
        <v>38.68312757201646</v>
      </c>
    </row>
    <row r="84" spans="1:7" ht="12.75">
      <c r="A84" s="17" t="s">
        <v>36</v>
      </c>
      <c r="B84" s="12">
        <v>42</v>
      </c>
      <c r="C84" s="12">
        <v>76</v>
      </c>
      <c r="D84" s="13">
        <f>(+B84-C84)/C84*100</f>
        <v>-44.73684210526316</v>
      </c>
      <c r="E84" s="141">
        <f t="shared" si="2"/>
        <v>42</v>
      </c>
      <c r="F84" s="141">
        <f t="shared" si="2"/>
        <v>76</v>
      </c>
      <c r="G84" s="13">
        <f>(+E84-F84)/F84*100</f>
        <v>-44.73684210526316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2308</v>
      </c>
      <c r="C86" s="12">
        <f>SUM(C87:C89)</f>
        <v>2212</v>
      </c>
      <c r="D86" s="33">
        <f>(+B86-C86)/C86*100</f>
        <v>4.3399638336347195</v>
      </c>
      <c r="E86" s="12">
        <f>SUM(E87:E89)</f>
        <v>2308</v>
      </c>
      <c r="F86" s="12">
        <f>SUM(F87:F89)</f>
        <v>2212</v>
      </c>
      <c r="G86" s="13">
        <f>(+E86-F86)/F86*100</f>
        <v>4.3399638336347195</v>
      </c>
    </row>
    <row r="87" spans="1:7" ht="12.75">
      <c r="A87" s="34" t="s">
        <v>38</v>
      </c>
      <c r="B87" s="10">
        <v>445</v>
      </c>
      <c r="C87" s="10">
        <v>720</v>
      </c>
      <c r="D87" s="11">
        <f>(+B87-C87)/C87*100</f>
        <v>-38.19444444444444</v>
      </c>
      <c r="E87" s="30">
        <f aca="true" t="shared" si="3" ref="E87:F89">B87</f>
        <v>445</v>
      </c>
      <c r="F87" s="30">
        <f t="shared" si="3"/>
        <v>720</v>
      </c>
      <c r="G87" s="11">
        <f>(+E87-F87)/F87*100</f>
        <v>-38.19444444444444</v>
      </c>
    </row>
    <row r="88" spans="1:7" ht="12.75">
      <c r="A88" s="34" t="s">
        <v>39</v>
      </c>
      <c r="B88" s="10">
        <v>1792</v>
      </c>
      <c r="C88" s="10">
        <v>1387</v>
      </c>
      <c r="D88" s="11">
        <f>(+B88-C88)/C88*100</f>
        <v>29.19971160778659</v>
      </c>
      <c r="E88" s="30">
        <f t="shared" si="3"/>
        <v>1792</v>
      </c>
      <c r="F88" s="30">
        <f t="shared" si="3"/>
        <v>1387</v>
      </c>
      <c r="G88" s="11">
        <f>(+E88-F88)/F88*100</f>
        <v>29.19971160778659</v>
      </c>
    </row>
    <row r="89" spans="1:7" ht="12.75">
      <c r="A89" s="34" t="s">
        <v>40</v>
      </c>
      <c r="B89" s="10">
        <v>71</v>
      </c>
      <c r="C89" s="10">
        <v>105</v>
      </c>
      <c r="D89" s="11">
        <f>(+B89-C89)/C89*100</f>
        <v>-32.38095238095238</v>
      </c>
      <c r="E89" s="30">
        <f t="shared" si="3"/>
        <v>71</v>
      </c>
      <c r="F89" s="30">
        <f t="shared" si="3"/>
        <v>105</v>
      </c>
      <c r="G89" s="11">
        <f>(+E89-F89)/F89*100</f>
        <v>-32.38095238095238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2043</v>
      </c>
      <c r="C91" s="12">
        <v>1340</v>
      </c>
      <c r="D91" s="13">
        <f>(+B91-C91)/C91*100</f>
        <v>52.46268656716418</v>
      </c>
      <c r="E91" s="141">
        <f aca="true" t="shared" si="4" ref="E91:F94">B91</f>
        <v>2043</v>
      </c>
      <c r="F91" s="141">
        <f t="shared" si="4"/>
        <v>1340</v>
      </c>
      <c r="G91" s="13">
        <f>(+E91-F91)/F91*100</f>
        <v>52.46268656716418</v>
      </c>
    </row>
    <row r="92" spans="1:7" ht="12.75">
      <c r="A92" s="17" t="s">
        <v>42</v>
      </c>
      <c r="B92" s="12">
        <v>33</v>
      </c>
      <c r="C92" s="12">
        <v>48</v>
      </c>
      <c r="D92" s="13">
        <f>(+B92-C92)/C92*100</f>
        <v>-31.25</v>
      </c>
      <c r="E92" s="141">
        <f t="shared" si="4"/>
        <v>33</v>
      </c>
      <c r="F92" s="141">
        <f t="shared" si="4"/>
        <v>48</v>
      </c>
      <c r="G92" s="13">
        <f>(+E92-F92)/F92*100</f>
        <v>-31.25</v>
      </c>
    </row>
    <row r="93" spans="1:7" ht="12.75">
      <c r="A93" s="17" t="s">
        <v>43</v>
      </c>
      <c r="B93" s="12">
        <v>76</v>
      </c>
      <c r="C93" s="12">
        <v>80</v>
      </c>
      <c r="D93" s="13">
        <f>(+B93-C93)/C93*100</f>
        <v>-5</v>
      </c>
      <c r="E93" s="141">
        <f t="shared" si="4"/>
        <v>76</v>
      </c>
      <c r="F93" s="141">
        <f t="shared" si="4"/>
        <v>80</v>
      </c>
      <c r="G93" s="13">
        <f>(+E93-F93)/F93*100</f>
        <v>-5</v>
      </c>
    </row>
    <row r="94" spans="1:7" ht="12.75">
      <c r="A94" s="17" t="s">
        <v>44</v>
      </c>
      <c r="B94" s="12">
        <v>1393</v>
      </c>
      <c r="C94" s="12">
        <v>1322</v>
      </c>
      <c r="D94" s="13">
        <f>(+B94-C94)/C94*100</f>
        <v>5.3706505295007565</v>
      </c>
      <c r="E94" s="141">
        <f t="shared" si="4"/>
        <v>1393</v>
      </c>
      <c r="F94" s="141">
        <f t="shared" si="4"/>
        <v>1322</v>
      </c>
      <c r="G94" s="13">
        <f>(+E94-F94)/F94*100</f>
        <v>5.3706505295007565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81339</v>
      </c>
      <c r="C96" s="12">
        <f>SUM(C57+C61+C65)</f>
        <v>91764</v>
      </c>
      <c r="D96" s="13">
        <f>(+B96-C96)/C96*100</f>
        <v>-11.360664312802406</v>
      </c>
      <c r="E96" s="12">
        <f>SUM(E57+E61+E65)</f>
        <v>81339</v>
      </c>
      <c r="F96" s="12">
        <f>SUM(F57+F61+F65)</f>
        <v>91764</v>
      </c>
      <c r="G96" s="13">
        <f>(+E96-F96)/F96*100</f>
        <v>-11.360664312802406</v>
      </c>
    </row>
    <row r="97" spans="1:7" ht="12.75">
      <c r="A97" s="156"/>
      <c r="B97" s="156"/>
      <c r="C97" s="156"/>
      <c r="D97" s="156"/>
      <c r="E97" s="156"/>
      <c r="F97" s="156"/>
      <c r="G97" s="156"/>
    </row>
    <row r="98" spans="1:7" ht="12.75">
      <c r="A98" s="26">
        <f ca="1">(NOW())</f>
        <v>40938.60038831019</v>
      </c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18.50390625" style="107" customWidth="1"/>
    <col min="2" max="2" width="10.625" style="107" customWidth="1"/>
    <col min="3" max="3" width="12.75390625" style="107" customWidth="1"/>
    <col min="4" max="4" width="9.875" style="107" customWidth="1"/>
    <col min="5" max="6" width="12.625" style="107" customWidth="1"/>
    <col min="7" max="7" width="6.625" style="107" customWidth="1"/>
    <col min="8" max="16384" width="9.00390625" style="107" customWidth="1"/>
  </cols>
  <sheetData>
    <row r="1" spans="1:7" ht="15" customHeight="1">
      <c r="A1" s="123" t="s">
        <v>46</v>
      </c>
      <c r="B1" s="123"/>
      <c r="C1" s="123"/>
      <c r="D1" s="123"/>
      <c r="E1" s="123"/>
      <c r="F1" s="123"/>
      <c r="G1" s="124"/>
    </row>
    <row r="2" spans="1:7" ht="8.2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139</v>
      </c>
      <c r="B3" s="123"/>
      <c r="C3" s="123"/>
      <c r="D3" s="123"/>
      <c r="E3" s="123"/>
      <c r="F3" s="123"/>
      <c r="G3" s="124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7.25" customHeight="1">
      <c r="A5" s="123" t="s">
        <v>1</v>
      </c>
      <c r="B5" s="123"/>
      <c r="C5" s="123"/>
      <c r="D5" s="123"/>
      <c r="E5" s="123"/>
      <c r="F5" s="123"/>
      <c r="G5" s="124"/>
    </row>
    <row r="6" spans="1:7" ht="12.7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76" t="s">
        <v>59</v>
      </c>
      <c r="F8" s="176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6.5" customHeight="1">
      <c r="A10" s="131" t="s">
        <v>4</v>
      </c>
      <c r="B10" s="151" t="s">
        <v>137</v>
      </c>
      <c r="C10" s="151" t="s">
        <v>72</v>
      </c>
      <c r="D10" s="132" t="s">
        <v>5</v>
      </c>
      <c r="E10" s="45" t="s">
        <v>138</v>
      </c>
      <c r="F10" s="45" t="s">
        <v>73</v>
      </c>
      <c r="G10" s="134" t="s">
        <v>5</v>
      </c>
    </row>
    <row r="11" spans="1:7" ht="12.75" customHeight="1">
      <c r="A11" s="135" t="s">
        <v>6</v>
      </c>
      <c r="B11" s="10">
        <v>56015</v>
      </c>
      <c r="C11" s="10">
        <v>60583</v>
      </c>
      <c r="D11" s="136">
        <f>(B11-C11)/C11*100</f>
        <v>-7.5400689962530745</v>
      </c>
      <c r="E11" s="10">
        <f>SUM(JANUARY!B11+FEBRUARY!B11+MARCH!B10+APRIL!B11+MAY!B11+JUNE!B11+JULY!B11+AUGUST!B11+SEPTEMBER!B10)+B11</f>
        <v>806335</v>
      </c>
      <c r="F11" s="10">
        <f>SUM(JANUARY!C11+FEBRUARY!C11+MARCH!C10+APRIL!C11+MAY!C11+JUNE!C11+JULY!C11+AUGUST!C11+SEPTEMBER!C10)+C11</f>
        <v>833841</v>
      </c>
      <c r="G11" s="136">
        <f>(E11-F11)/F11*100</f>
        <v>-3.2987104256087187</v>
      </c>
    </row>
    <row r="12" spans="1:7" ht="12.75" customHeight="1">
      <c r="A12" s="135" t="s">
        <v>7</v>
      </c>
      <c r="B12" s="100">
        <v>194803</v>
      </c>
      <c r="C12" s="100">
        <v>172284</v>
      </c>
      <c r="D12" s="136">
        <f>(B12-C12)/C12*100</f>
        <v>13.07085974321469</v>
      </c>
      <c r="E12" s="10">
        <f>SUM(JANUARY!B12+FEBRUARY!B12+MARCH!B11+APRIL!B12+MAY!B12+JUNE!B12+JULY!B12+AUGUST!B12+SEPTEMBER!B11)+B12</f>
        <v>1591707</v>
      </c>
      <c r="F12" s="10">
        <f>SUM(JANUARY!C12+FEBRUARY!C12+MARCH!C11+APRIL!C12+MAY!C12+JUNE!C12+JULY!C12+AUGUST!C12+SEPTEMBER!C11)+C12</f>
        <v>1555365</v>
      </c>
      <c r="G12" s="136">
        <f>(E12-F12)/F12*100</f>
        <v>2.3365576568843966</v>
      </c>
    </row>
    <row r="13" spans="1:7" ht="12.75" customHeight="1">
      <c r="A13" s="133" t="s">
        <v>8</v>
      </c>
      <c r="B13" s="102">
        <f>SUM(B11:B12)</f>
        <v>250818</v>
      </c>
      <c r="C13" s="102">
        <f>SUM(C11:C12)</f>
        <v>232867</v>
      </c>
      <c r="D13" s="137">
        <f>(B13-C13)/C13*100</f>
        <v>7.7086920860405295</v>
      </c>
      <c r="E13" s="102">
        <f>SUM(E11:E12)</f>
        <v>2398042</v>
      </c>
      <c r="F13" s="102">
        <f>SUM(F11:F12)</f>
        <v>2389206</v>
      </c>
      <c r="G13" s="137">
        <f>(E13-F13)/F13*100</f>
        <v>0.36982997698817094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.7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6308</v>
      </c>
      <c r="C17" s="100">
        <v>5770</v>
      </c>
      <c r="D17" s="136">
        <f>(B17-C17)/C17*100</f>
        <v>9.324090121317157</v>
      </c>
      <c r="E17" s="10">
        <f>SUM(JANUARY!B17+FEBRUARY!B17+MARCH!B16+APRIL!B17+MAY!B17+JUNE!B17+JULY!B17+AUGUST!B17+SEPTEMBER!B16)+B17</f>
        <v>80119</v>
      </c>
      <c r="F17" s="10">
        <f>SUM(JANUARY!C17+FEBRUARY!C17+MARCH!C16+APRIL!C17+MAY!C17+JUNE!C17+JULY!C17+AUGUST!C17+SEPTEMBER!C16)+C17</f>
        <v>96585</v>
      </c>
      <c r="G17" s="136">
        <f>(E17-F17)/F17*100</f>
        <v>-17.048195889630897</v>
      </c>
    </row>
    <row r="18" spans="1:7" ht="12.75" customHeight="1">
      <c r="A18" s="135" t="s">
        <v>7</v>
      </c>
      <c r="B18" s="100">
        <v>44786</v>
      </c>
      <c r="C18" s="100">
        <v>49158</v>
      </c>
      <c r="D18" s="136">
        <f>(B18-C18)/C18*100</f>
        <v>-8.893771105415192</v>
      </c>
      <c r="E18" s="10">
        <f>SUM(JANUARY!B18+FEBRUARY!B18+MARCH!B17+APRIL!B18+MAY!B18+JUNE!B18+JULY!B18+AUGUST!B18+SEPTEMBER!B17)+B18</f>
        <v>610277</v>
      </c>
      <c r="F18" s="10">
        <f>SUM(JANUARY!C18+FEBRUARY!C18+MARCH!C17+APRIL!C18+MAY!C18+JUNE!C18+JULY!C18+AUGUST!C18+SEPTEMBER!C17)+C18</f>
        <v>565783</v>
      </c>
      <c r="G18" s="136">
        <f>(E18-F18)/F18*100</f>
        <v>7.864145794412345</v>
      </c>
    </row>
    <row r="19" spans="1:7" ht="12.75" customHeight="1">
      <c r="A19" s="133" t="s">
        <v>8</v>
      </c>
      <c r="B19" s="102">
        <f>SUM(B17:B18)</f>
        <v>51094</v>
      </c>
      <c r="C19" s="102">
        <f>SUM(C17:C18)</f>
        <v>54928</v>
      </c>
      <c r="D19" s="137">
        <f>(B19-C19)/C19*100</f>
        <v>-6.980046606466647</v>
      </c>
      <c r="E19" s="102">
        <f>SUM(E17:E18)</f>
        <v>690396</v>
      </c>
      <c r="F19" s="102">
        <f>SUM(F17:F18)</f>
        <v>662368</v>
      </c>
      <c r="G19" s="137">
        <f>(E19-F19)/F19*100</f>
        <v>4.231484612783226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8676</v>
      </c>
      <c r="C23" s="100">
        <v>10037</v>
      </c>
      <c r="D23" s="136">
        <f>(B23-C23)/C23*100</f>
        <v>-13.559828634054</v>
      </c>
      <c r="E23" s="10">
        <f>SUM(JANUARY!B23+FEBRUARY!B23+MARCH!B22+APRIL!B23+MAY!B23+JUNE!B23+JULY!B23+AUGUST!B23+SEPTEMBER!B22)+B23</f>
        <v>165626</v>
      </c>
      <c r="F23" s="10">
        <f>SUM(JANUARY!C23+FEBRUARY!C23+MARCH!C22+APRIL!C23+MAY!C23+JUNE!C23+JULY!C23+AUGUST!C23+SEPTEMBER!C22)+C23</f>
        <v>163258</v>
      </c>
      <c r="G23" s="136">
        <f>(E23-F23)/F23*100</f>
        <v>1.4504649083046468</v>
      </c>
    </row>
    <row r="24" spans="1:7" ht="12.75" customHeight="1">
      <c r="A24" s="135" t="s">
        <v>7</v>
      </c>
      <c r="B24" s="100">
        <v>99071</v>
      </c>
      <c r="C24" s="100">
        <v>112640</v>
      </c>
      <c r="D24" s="136">
        <f>(B24-C24)/C24*100</f>
        <v>-12.046342329545455</v>
      </c>
      <c r="E24" s="10">
        <f>SUM(JANUARY!B24+FEBRUARY!B24+MARCH!B23+APRIL!B24+MAY!B24+JUNE!B24+JULY!B24+AUGUST!B24+SEPTEMBER!B23)+B24</f>
        <v>1259571</v>
      </c>
      <c r="F24" s="10">
        <f>SUM(JANUARY!C24+FEBRUARY!C24+MARCH!C23+APRIL!C24+MAY!C24+JUNE!C24+JULY!C24+AUGUST!C24+SEPTEMBER!C23)+C24</f>
        <v>1099816</v>
      </c>
      <c r="G24" s="136">
        <f>(E24-F24)/F24*100</f>
        <v>14.525611556842236</v>
      </c>
    </row>
    <row r="25" spans="1:7" ht="12.75" customHeight="1">
      <c r="A25" s="133" t="s">
        <v>8</v>
      </c>
      <c r="B25" s="102">
        <f>SUM(B23:B24)</f>
        <v>107747</v>
      </c>
      <c r="C25" s="102">
        <f>SUM(C23:C24)</f>
        <v>122677</v>
      </c>
      <c r="D25" s="137">
        <f>(B25-C25)/C25*100</f>
        <v>-12.170170447598164</v>
      </c>
      <c r="E25" s="102">
        <f>SUM(E23:E24)</f>
        <v>1425197</v>
      </c>
      <c r="F25" s="102">
        <f>SUM(F23:F24)</f>
        <v>1263074</v>
      </c>
      <c r="G25" s="137">
        <f>(E25-F25)/F25*100</f>
        <v>12.835589997102307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12.75" customHeight="1">
      <c r="A27" s="129"/>
      <c r="B27" s="100"/>
      <c r="C27" s="100"/>
      <c r="D27" s="129"/>
      <c r="E27" s="100"/>
      <c r="F27" s="100"/>
      <c r="G27" s="129"/>
    </row>
    <row r="28" spans="1:7" ht="18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70999</v>
      </c>
      <c r="C29" s="100">
        <f t="shared" si="0"/>
        <v>76390</v>
      </c>
      <c r="D29" s="136">
        <f>(B29-C29)/C29*100</f>
        <v>-7.057206440633592</v>
      </c>
      <c r="E29" s="10">
        <f>SUM(JANUARY!B29+FEBRUARY!B29+MARCH!B28+APRIL!B29+MAY!B29+JUNE!B29+JULY!B29+AUGUST!B29+SEPTEMBER!B28)+B29</f>
        <v>1052080</v>
      </c>
      <c r="F29" s="10">
        <f>SUM(JANUARY!C29+FEBRUARY!C29+MARCH!C28+APRIL!C29+MAY!C29+JUNE!C29+JULY!C29+AUGUST!C29+SEPTEMBER!C28)+C29</f>
        <v>1093684</v>
      </c>
      <c r="G29" s="136">
        <f>(E29-F29)/F29*100</f>
        <v>-3.8040238313809107</v>
      </c>
    </row>
    <row r="30" spans="1:7" ht="12.75" customHeight="1">
      <c r="A30" s="135" t="s">
        <v>7</v>
      </c>
      <c r="B30" s="100">
        <f t="shared" si="0"/>
        <v>338660</v>
      </c>
      <c r="C30" s="100">
        <f t="shared" si="0"/>
        <v>334082</v>
      </c>
      <c r="D30" s="136">
        <f>(B30-C30)/C30*100</f>
        <v>1.3703222562125468</v>
      </c>
      <c r="E30" s="10">
        <f>SUM(JANUARY!B30+FEBRUARY!B30+MARCH!B29+APRIL!B30+MAY!B30+JUNE!B30+JULY!B30+AUGUST!B30+SEPTEMBER!B29)+B30</f>
        <v>3461555</v>
      </c>
      <c r="F30" s="10">
        <f>SUM(JANUARY!C30+FEBRUARY!C30+MARCH!C29+APRIL!C30+MAY!C30+JUNE!C30+JULY!C30+AUGUST!C30+SEPTEMBER!C29)+C30</f>
        <v>3220964</v>
      </c>
      <c r="G30" s="136">
        <f>(E30-F30)/F30*100</f>
        <v>7.469533965607813</v>
      </c>
    </row>
    <row r="31" spans="1:7" ht="12.75" customHeight="1">
      <c r="A31" s="133" t="s">
        <v>8</v>
      </c>
      <c r="B31" s="102">
        <f t="shared" si="0"/>
        <v>409659</v>
      </c>
      <c r="C31" s="102">
        <f t="shared" si="0"/>
        <v>410472</v>
      </c>
      <c r="D31" s="137">
        <f>(B31-C31)/C31*100</f>
        <v>-0.19806466701748232</v>
      </c>
      <c r="E31" s="102">
        <f>(E13+E19+E25)</f>
        <v>4513635</v>
      </c>
      <c r="F31" s="102">
        <f>(F13+F19+F25)</f>
        <v>4314648</v>
      </c>
      <c r="G31" s="137">
        <f>(E31-F31)/F31*100</f>
        <v>4.6118941800119035</v>
      </c>
    </row>
    <row r="32" spans="1:7" ht="7.5" customHeight="1">
      <c r="A32" s="133"/>
      <c r="B32" s="102"/>
      <c r="C32" s="102"/>
      <c r="D32" s="137"/>
      <c r="E32" s="102"/>
      <c r="F32" s="102"/>
      <c r="G32" s="137"/>
    </row>
    <row r="33" spans="1:7" ht="7.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2.75" customHeight="1">
      <c r="A38" s="129"/>
      <c r="B38" s="129"/>
      <c r="C38" s="129"/>
      <c r="D38" s="129"/>
      <c r="E38" s="129"/>
      <c r="F38" s="129"/>
      <c r="G38" s="129"/>
    </row>
    <row r="39" spans="1:7" ht="12.75" customHeight="1">
      <c r="A39" s="177"/>
      <c r="B39" s="177"/>
      <c r="C39" s="177"/>
      <c r="D39" s="177"/>
      <c r="E39" s="177"/>
      <c r="F39" s="177"/>
      <c r="G39" s="177"/>
    </row>
    <row r="40" spans="1:7" ht="7.5" customHeight="1">
      <c r="A40" s="140"/>
      <c r="B40" s="140"/>
      <c r="C40" s="140"/>
      <c r="D40" s="140"/>
      <c r="E40" s="140"/>
      <c r="F40" s="140"/>
      <c r="G40" s="140"/>
    </row>
    <row r="41" spans="1:7" ht="9.75" customHeight="1">
      <c r="A41" s="140"/>
      <c r="B41" s="140"/>
      <c r="C41" s="140"/>
      <c r="D41" s="140"/>
      <c r="E41" s="140"/>
      <c r="F41" s="140"/>
      <c r="G41" s="140"/>
    </row>
    <row r="42" spans="1:7" ht="9.75" customHeight="1">
      <c r="A42" s="140"/>
      <c r="B42" s="140"/>
      <c r="C42" s="140"/>
      <c r="D42" s="140"/>
      <c r="E42" s="140"/>
      <c r="F42" s="140"/>
      <c r="G42" s="140"/>
    </row>
    <row r="43" spans="1:7" ht="9.75" customHeight="1">
      <c r="A43" s="140"/>
      <c r="B43" s="140"/>
      <c r="C43" s="140"/>
      <c r="D43" s="140"/>
      <c r="E43" s="140"/>
      <c r="F43" s="140"/>
      <c r="G43" s="140"/>
    </row>
    <row r="44" spans="1:7" ht="14.25" customHeight="1">
      <c r="A44" s="140"/>
      <c r="B44" s="140"/>
      <c r="C44" s="140"/>
      <c r="D44" s="140"/>
      <c r="E44" s="140"/>
      <c r="F44" s="140"/>
      <c r="G44" s="140"/>
    </row>
    <row r="45" spans="1:7" ht="13.5" customHeight="1">
      <c r="A45" s="140"/>
      <c r="B45" s="140"/>
      <c r="C45" s="140"/>
      <c r="D45" s="140"/>
      <c r="E45" s="140"/>
      <c r="F45" s="140"/>
      <c r="G45" s="140"/>
    </row>
    <row r="46" spans="1:7" ht="9.75" customHeight="1">
      <c r="A46" s="140"/>
      <c r="B46" s="140"/>
      <c r="C46" s="140"/>
      <c r="D46" s="140"/>
      <c r="E46" s="140"/>
      <c r="F46" s="140"/>
      <c r="G46" s="140"/>
    </row>
    <row r="47" spans="1:7" ht="9.75" customHeight="1">
      <c r="A47" s="140"/>
      <c r="B47" s="140"/>
      <c r="C47" s="140"/>
      <c r="D47" s="140"/>
      <c r="E47" s="140"/>
      <c r="F47" s="140"/>
      <c r="G47" s="140"/>
    </row>
    <row r="48" spans="1:7" ht="9.75" customHeight="1">
      <c r="A48" s="140"/>
      <c r="B48" s="140"/>
      <c r="C48" s="140"/>
      <c r="D48" s="140"/>
      <c r="E48" s="140"/>
      <c r="F48" s="140"/>
      <c r="G48" s="140"/>
    </row>
    <row r="49" spans="1:7" ht="13.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140</v>
      </c>
      <c r="B52" s="104"/>
      <c r="C52" s="104"/>
      <c r="D52" s="104"/>
      <c r="E52" s="104"/>
      <c r="F52" s="104"/>
      <c r="G52" s="104"/>
    </row>
    <row r="53" spans="1:7" ht="8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55" t="s">
        <v>15</v>
      </c>
      <c r="F54" s="155"/>
    </row>
    <row r="55" spans="1:7" ht="12.75" customHeight="1">
      <c r="A55" s="113" t="s">
        <v>16</v>
      </c>
      <c r="B55" s="150" t="s">
        <v>137</v>
      </c>
      <c r="C55" s="150" t="s">
        <v>72</v>
      </c>
      <c r="D55" s="114" t="s">
        <v>5</v>
      </c>
      <c r="E55" s="45" t="s">
        <v>138</v>
      </c>
      <c r="F55" s="45" t="s">
        <v>73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56015</v>
      </c>
      <c r="C57" s="36">
        <f>(C58+C59)</f>
        <v>60583</v>
      </c>
      <c r="D57" s="119">
        <f>(B57-C57)/C57*100</f>
        <v>-7.5400689962530745</v>
      </c>
      <c r="E57" s="36">
        <f>(E58+E59)</f>
        <v>806335</v>
      </c>
      <c r="F57" s="36">
        <f>(F58+F59)</f>
        <v>833841</v>
      </c>
      <c r="G57" s="119">
        <f>(E57-F57)/F57*100</f>
        <v>-3.2987104256087187</v>
      </c>
    </row>
    <row r="58" spans="1:7" ht="12.75" customHeight="1">
      <c r="A58" s="110" t="s">
        <v>18</v>
      </c>
      <c r="B58" s="10">
        <v>56015</v>
      </c>
      <c r="C58" s="10">
        <v>60583</v>
      </c>
      <c r="D58" s="118">
        <f>(B58-C58)/C58*100</f>
        <v>-7.5400689962530745</v>
      </c>
      <c r="E58" s="10">
        <f>SUM(JANUARY!B58+FEBRUARY!B58+MARCH!B58+APRIL!B58+MAY!B58+JUNE!B58+JULY!B58+AUGUST!B58+SEPTEMBER!B57)+B58</f>
        <v>806335</v>
      </c>
      <c r="F58" s="10">
        <f>SUM(JANUARY!C58+FEBRUARY!C58+MARCH!C58+APRIL!C58+MAY!C58+JUNE!C58+JULY!C58+AUGUST!C58+SEPTEMBER!C57)+C58</f>
        <v>833841</v>
      </c>
      <c r="G58" s="118">
        <f>(E58-F58)/F58*100</f>
        <v>-3.2987104256087187</v>
      </c>
    </row>
    <row r="59" spans="1:7" ht="12.75" customHeight="1">
      <c r="A59" s="110" t="s">
        <v>19</v>
      </c>
      <c r="B59" s="10">
        <v>0</v>
      </c>
      <c r="C59" s="10">
        <v>0</v>
      </c>
      <c r="D59" s="118">
        <v>0</v>
      </c>
      <c r="E59" s="10">
        <f>+JUNE!B59</f>
        <v>0</v>
      </c>
      <c r="F59" s="10">
        <f>+JUNE!B59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6308</v>
      </c>
      <c r="C61" s="36">
        <f>(C62+C63)</f>
        <v>5770</v>
      </c>
      <c r="D61" s="119">
        <f>(B61-C61)/C61*100</f>
        <v>9.324090121317157</v>
      </c>
      <c r="E61" s="36">
        <f>(E62+E63)</f>
        <v>80119</v>
      </c>
      <c r="F61" s="36">
        <f>(F62+F63)</f>
        <v>96585</v>
      </c>
      <c r="G61" s="119">
        <f>(E61-F61)/F61*100</f>
        <v>-17.048195889630897</v>
      </c>
    </row>
    <row r="62" spans="1:7" ht="12.75" customHeight="1">
      <c r="A62" s="110" t="s">
        <v>20</v>
      </c>
      <c r="B62" s="10">
        <v>6281</v>
      </c>
      <c r="C62" s="10">
        <v>5740</v>
      </c>
      <c r="D62" s="118">
        <f>(B62-C62)/C62*100</f>
        <v>9.425087108013937</v>
      </c>
      <c r="E62" s="10">
        <f>SUM(JANUARY!B62+FEBRUARY!B62+MARCH!B62+APRIL!B62+MAY!B62+JUNE!B62+JULY!B62+AUGUST!B62+SEPTEMBER!B61)+B62</f>
        <v>79554</v>
      </c>
      <c r="F62" s="10">
        <f>SUM(JANUARY!C62+FEBRUARY!C62+MARCH!C62+APRIL!C62+MAY!C62+JUNE!C62+JULY!C62+AUGUST!C62+SEPTEMBER!C61)+C62</f>
        <v>95941</v>
      </c>
      <c r="G62" s="118">
        <f>(E62-F62)/F62*100</f>
        <v>-17.08028892757007</v>
      </c>
    </row>
    <row r="63" spans="1:7" ht="12.75" customHeight="1">
      <c r="A63" s="110" t="s">
        <v>21</v>
      </c>
      <c r="B63" s="100">
        <v>27</v>
      </c>
      <c r="C63" s="100">
        <v>30</v>
      </c>
      <c r="D63" s="118">
        <f>(B63-C63)/C63*100</f>
        <v>-10</v>
      </c>
      <c r="E63" s="10">
        <f>SUM(JANUARY!B63+FEBRUARY!B63+MARCH!B63+APRIL!B63+MAY!B63+JUNE!B63+JULY!B63+AUGUST!B63+SEPTEMBER!B62)+B63</f>
        <v>565</v>
      </c>
      <c r="F63" s="10">
        <f>SUM(JANUARY!C63+FEBRUARY!C63+MARCH!C63+APRIL!C63+MAY!C63+JUNE!C63+JULY!C63+AUGUST!C63+SEPTEMBER!C62)+C63</f>
        <v>644</v>
      </c>
      <c r="G63" s="118">
        <f>(E63-F63)/F63*100</f>
        <v>-12.267080745341614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8676</v>
      </c>
      <c r="C65" s="102">
        <f>SUM(C67+C73+C78+C82+C83+C84+C86+C91+C92+C93+C94)</f>
        <v>10037</v>
      </c>
      <c r="D65" s="119">
        <f>(B65-C65)/C65*100</f>
        <v>-13.559828634054</v>
      </c>
      <c r="E65" s="102">
        <f>SUM(E67+E73+E78+E82+E83+E84+E86+E91+E92+E93+E94)</f>
        <v>165626</v>
      </c>
      <c r="F65" s="102">
        <f>SUM(F67+F73+F78+F82+F83+F84+F86+F91+F92+F93+F94)</f>
        <v>163258</v>
      </c>
      <c r="G65" s="119">
        <f>(E65-F65)/F65*100</f>
        <v>1.4504649083046468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2906</v>
      </c>
      <c r="C67" s="102">
        <f>SUM(C68:C71)</f>
        <v>3091</v>
      </c>
      <c r="D67" s="120">
        <f>(B67-C67)/C67*100</f>
        <v>-5.985118084762213</v>
      </c>
      <c r="E67" s="102">
        <f>SUM(E68:E71)</f>
        <v>64539</v>
      </c>
      <c r="F67" s="102">
        <f>SUM(F68:F71)</f>
        <v>65926</v>
      </c>
      <c r="G67" s="120">
        <f>(E67-F67)/F67*100</f>
        <v>-2.1038740405909655</v>
      </c>
    </row>
    <row r="68" spans="1:7" ht="12.75" customHeight="1">
      <c r="A68" s="110" t="s">
        <v>24</v>
      </c>
      <c r="B68" s="100">
        <v>2490</v>
      </c>
      <c r="C68" s="100">
        <v>2180</v>
      </c>
      <c r="D68" s="118">
        <f>(B68-C68)/C68*100</f>
        <v>14.220183486238533</v>
      </c>
      <c r="E68" s="10">
        <f>SUM(JANUARY!B68+FEBRUARY!B68+MARCH!B68+APRIL!B68+MAY!B68+JUNE!B68+JULY!B68+AUGUST!B68+SEPTEMBER!B67)+B68</f>
        <v>45619</v>
      </c>
      <c r="F68" s="10">
        <f>SUM(JANUARY!C68+FEBRUARY!C68+MARCH!C68+APRIL!C68+MAY!C68+JUNE!C68+JULY!C68+AUGUST!C68+SEPTEMBER!C67)+C68</f>
        <v>45853</v>
      </c>
      <c r="G68" s="118">
        <f>(E68-F68)/F68*100</f>
        <v>-0.5103264780930364</v>
      </c>
    </row>
    <row r="69" spans="1:7" ht="12.75" customHeight="1">
      <c r="A69" s="110" t="s">
        <v>25</v>
      </c>
      <c r="B69" s="100">
        <v>349</v>
      </c>
      <c r="C69" s="100">
        <v>833</v>
      </c>
      <c r="D69" s="118">
        <f>(B69-C69)/C69*100</f>
        <v>-58.103241296518604</v>
      </c>
      <c r="E69" s="10">
        <f>SUM(JANUARY!B69+FEBRUARY!B69+MARCH!B69+APRIL!B69+MAY!B69+JUNE!B69+JULY!B69+AUGUST!B69+SEPTEMBER!B68)+B69</f>
        <v>17504</v>
      </c>
      <c r="F69" s="10">
        <f>SUM(JANUARY!C69+FEBRUARY!C69+MARCH!C69+APRIL!C69+MAY!C69+JUNE!C69+JULY!C69+AUGUST!C69+SEPTEMBER!C68)+C69</f>
        <v>18848</v>
      </c>
      <c r="G69" s="121">
        <f>(E69-F69)/F69*100</f>
        <v>-7.130730050933787</v>
      </c>
    </row>
    <row r="70" spans="1:7" ht="12.75" customHeight="1">
      <c r="A70" s="34" t="s">
        <v>66</v>
      </c>
      <c r="B70" s="10">
        <v>45</v>
      </c>
      <c r="C70" s="10">
        <v>51</v>
      </c>
      <c r="D70" s="118">
        <f>(+B70-C70)/C70*100</f>
        <v>-11.76470588235294</v>
      </c>
      <c r="E70" s="10">
        <f>SUM(JANUARY!B70+FEBRUARY!B70+MARCH!B70+APRIL!B70+MAY!B70+JUNE!B70+JULY!B70+AUGUST!B70+SEPTEMBER!B69)+B70</f>
        <v>797</v>
      </c>
      <c r="F70" s="10">
        <f>SUM(JANUARY!C70+FEBRUARY!C70+MARCH!C70+APRIL!C70+MAY!C70+JUNE!C70+JULY!C70+AUGUST!C70+SEPTEMBER!C69)+C70</f>
        <v>657</v>
      </c>
      <c r="G70" s="121">
        <f>(+E70-F70)/F70*100</f>
        <v>21.3089802130898</v>
      </c>
    </row>
    <row r="71" spans="1:7" ht="12.75" customHeight="1">
      <c r="A71" s="110" t="s">
        <v>26</v>
      </c>
      <c r="B71" s="100">
        <v>22</v>
      </c>
      <c r="C71" s="100">
        <v>27</v>
      </c>
      <c r="D71" s="121">
        <f>(B71-C71)/C71*100</f>
        <v>-18.51851851851852</v>
      </c>
      <c r="E71" s="10">
        <f>SUM(JANUARY!B71+FEBRUARY!B71+MARCH!B71+APRIL!B71+MAY!B71+JUNE!B71+JULY!B71+AUGUST!B71+SEPTEMBER!B70)+B71</f>
        <v>619</v>
      </c>
      <c r="F71" s="10">
        <f>SUM(JANUARY!C71+FEBRUARY!C71+MARCH!C71+APRIL!C71+MAY!C71+JUNE!C71+JULY!C71+AUGUST!C71+SEPTEMBER!C70)+C71</f>
        <v>568</v>
      </c>
      <c r="G71" s="118">
        <f>(E71-F71)/F71*100</f>
        <v>8.97887323943662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372</v>
      </c>
      <c r="C73" s="102">
        <f>SUM(C74:C76)</f>
        <v>441</v>
      </c>
      <c r="D73" s="120">
        <f>(B73-C73)/C73*100</f>
        <v>-15.646258503401361</v>
      </c>
      <c r="E73" s="102">
        <f>SUM(E74:E76)</f>
        <v>7802</v>
      </c>
      <c r="F73" s="102">
        <f>SUM(F74:F76)</f>
        <v>6754</v>
      </c>
      <c r="G73" s="120">
        <f>(E73-F73)/F73*100</f>
        <v>15.51673082617708</v>
      </c>
    </row>
    <row r="74" spans="1:7" ht="12.75" customHeight="1">
      <c r="A74" s="110" t="s">
        <v>28</v>
      </c>
      <c r="B74" s="100">
        <v>208</v>
      </c>
      <c r="C74" s="100">
        <v>301</v>
      </c>
      <c r="D74" s="118">
        <f>(B74-C74)/C74*100</f>
        <v>-30.89700996677741</v>
      </c>
      <c r="E74" s="10">
        <f>SUM(JANUARY!B74+FEBRUARY!B74+MARCH!B74+APRIL!B74+MAY!B74+JUNE!B74+JULY!B74+AUGUST!B74+SEPTEMBER!B73)+B74</f>
        <v>4171</v>
      </c>
      <c r="F74" s="10">
        <f>SUM(JANUARY!C74+FEBRUARY!C74+MARCH!C74+APRIL!C74+MAY!C74+JUNE!C74+JULY!C74+AUGUST!C74+SEPTEMBER!C73)+C74</f>
        <v>3680</v>
      </c>
      <c r="G74" s="118">
        <f>(E74-F74)/F74*100</f>
        <v>13.342391304347826</v>
      </c>
    </row>
    <row r="75" spans="1:7" ht="12.75" customHeight="1">
      <c r="A75" s="110" t="s">
        <v>29</v>
      </c>
      <c r="B75" s="100">
        <v>133</v>
      </c>
      <c r="C75" s="100">
        <v>78</v>
      </c>
      <c r="D75" s="118">
        <f>(B75-C75)/C75*100</f>
        <v>70.51282051282051</v>
      </c>
      <c r="E75" s="10">
        <f>SUM(JANUARY!B75+FEBRUARY!B75+MARCH!B75+APRIL!B75+MAY!B75+JUNE!B75+JULY!B75+AUGUST!B75+SEPTEMBER!B74)+B75</f>
        <v>2653</v>
      </c>
      <c r="F75" s="10">
        <f>SUM(JANUARY!C75+FEBRUARY!C75+MARCH!C75+APRIL!C75+MAY!C75+JUNE!C75+JULY!C75+AUGUST!C75+SEPTEMBER!C74)+C75</f>
        <v>1895</v>
      </c>
      <c r="G75" s="118">
        <f>(E75-F75)/F75*100</f>
        <v>40</v>
      </c>
    </row>
    <row r="76" spans="1:7" ht="12.75" customHeight="1">
      <c r="A76" s="110" t="s">
        <v>30</v>
      </c>
      <c r="B76" s="100">
        <v>31</v>
      </c>
      <c r="C76" s="100">
        <v>62</v>
      </c>
      <c r="D76" s="118">
        <f>(B76-C76)/C76*100</f>
        <v>-50</v>
      </c>
      <c r="E76" s="10">
        <f>SUM(JANUARY!B76+FEBRUARY!B76+MARCH!B76+APRIL!B76+MAY!B76+JUNE!B76+JULY!B76+AUGUST!B76+SEPTEMBER!B75)+B76</f>
        <v>978</v>
      </c>
      <c r="F76" s="10">
        <f>SUM(JANUARY!C76+FEBRUARY!C76+MARCH!C76+APRIL!C76+MAY!C76+JUNE!C76+JULY!C76+AUGUST!C76+SEPTEMBER!C75)+C76</f>
        <v>1179</v>
      </c>
      <c r="G76" s="118">
        <f>(E76-F76)/F76*100</f>
        <v>-17.048346055979643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836</v>
      </c>
      <c r="C78" s="36">
        <f>(C79+C80)</f>
        <v>404</v>
      </c>
      <c r="D78" s="119">
        <f>(B78-C78)/C78*100</f>
        <v>106.93069306930694</v>
      </c>
      <c r="E78" s="36">
        <f>(E79+E80)</f>
        <v>7128</v>
      </c>
      <c r="F78" s="36">
        <f>(F79+F80)</f>
        <v>6186</v>
      </c>
      <c r="G78" s="118">
        <f>(E78-F78)/F78*100</f>
        <v>15.227934044616878</v>
      </c>
    </row>
    <row r="79" spans="1:7" ht="12.75" customHeight="1">
      <c r="A79" s="110" t="s">
        <v>32</v>
      </c>
      <c r="B79" s="100">
        <v>209</v>
      </c>
      <c r="C79" s="100">
        <v>146</v>
      </c>
      <c r="D79" s="118">
        <f>(B79-C79)/C79*100</f>
        <v>43.15068493150685</v>
      </c>
      <c r="E79" s="10">
        <f>SUM(JANUARY!B79+FEBRUARY!B79+MARCH!B79+APRIL!B79+MAY!B79+JUNE!B79+JULY!B79+AUGUST!B79+SEPTEMBER!B78)+B79</f>
        <v>2616</v>
      </c>
      <c r="F79" s="10">
        <f>SUM(JANUARY!C79+FEBRUARY!C79+MARCH!C79+APRIL!C79+MAY!C79+JUNE!C79+JULY!C79+AUGUST!C79+SEPTEMBER!C78)+C79</f>
        <v>2124</v>
      </c>
      <c r="G79" s="118">
        <f>(E79-F79)/F79*100</f>
        <v>23.163841807909606</v>
      </c>
    </row>
    <row r="80" spans="1:7" ht="12.75" customHeight="1">
      <c r="A80" s="110" t="s">
        <v>54</v>
      </c>
      <c r="B80" s="100">
        <v>627</v>
      </c>
      <c r="C80" s="100">
        <v>258</v>
      </c>
      <c r="D80" s="118">
        <f>(B80-C80)/C80*100</f>
        <v>143.0232558139535</v>
      </c>
      <c r="E80" s="10">
        <f>SUM(JANUARY!B80+FEBRUARY!B80+MARCH!B80+APRIL!B80+MAY!B80+JUNE!B80+JULY!B80+AUGUST!B80+SEPTEMBER!B79)+B80</f>
        <v>4512</v>
      </c>
      <c r="F80" s="10">
        <f>SUM(JANUARY!C80+FEBRUARY!C80+MARCH!C80+APRIL!C80+MAY!C80+JUNE!C80+JULY!C80+AUGUST!C80+SEPTEMBER!C79)+C80</f>
        <v>4062</v>
      </c>
      <c r="G80" s="118">
        <f>(E80-F80)/F80*100</f>
        <v>11.078286558345644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990</v>
      </c>
      <c r="C82" s="36">
        <v>827</v>
      </c>
      <c r="D82" s="119">
        <f>(B82-C82)/C82*100</f>
        <v>19.709794437726725</v>
      </c>
      <c r="E82" s="142">
        <f>SUM(JANUARY!B82+FEBRUARY!B82+MARCH!B82+APRIL!B82+MAY!B82+JUNE!B82+JULY!B82+AUGUST!B82+SEPTEMBER!B81)+B82</f>
        <v>14680</v>
      </c>
      <c r="F82" s="142">
        <f>SUM(JANUARY!C82+FEBRUARY!C82+MARCH!C82+APRIL!C82+MAY!C82+JUNE!C82+JULY!C82+AUGUST!C82+SEPTEMBER!C81)+C82</f>
        <v>13046</v>
      </c>
      <c r="G82" s="119">
        <f>(E82-F82)/F82*100</f>
        <v>12.524911850375595</v>
      </c>
    </row>
    <row r="83" spans="1:7" ht="12.75" customHeight="1">
      <c r="A83" s="113" t="s">
        <v>35</v>
      </c>
      <c r="B83" s="36">
        <v>218</v>
      </c>
      <c r="C83" s="36">
        <v>345</v>
      </c>
      <c r="D83" s="119">
        <f>(B83-C83)/C83*100</f>
        <v>-36.811594202898554</v>
      </c>
      <c r="E83" s="142">
        <f>SUM(JANUARY!B83+FEBRUARY!B83+MARCH!B83+APRIL!B83+MAY!B83+JUNE!B83+JULY!B83+AUGUST!B83+SEPTEMBER!B82)+B83</f>
        <v>4292</v>
      </c>
      <c r="F83" s="142">
        <f>SUM(JANUARY!C83+FEBRUARY!C83+MARCH!C83+APRIL!C83+MAY!C83+JUNE!C83+JULY!C83+AUGUST!C83+SEPTEMBER!C82)+C83</f>
        <v>4329</v>
      </c>
      <c r="G83" s="119">
        <f>(E83-F83)/F83*100</f>
        <v>-0.8547008547008548</v>
      </c>
    </row>
    <row r="84" spans="1:7" ht="12.75" customHeight="1">
      <c r="A84" s="113" t="s">
        <v>36</v>
      </c>
      <c r="B84" s="36">
        <v>9</v>
      </c>
      <c r="C84" s="36">
        <v>15</v>
      </c>
      <c r="D84" s="119">
        <f>(B84-C84)/C84*100</f>
        <v>-40</v>
      </c>
      <c r="E84" s="142">
        <f>SUM(JANUARY!B84+FEBRUARY!B84+MARCH!B84+APRIL!B84+MAY!B84+JUNE!B84+JULY!B84+AUGUST!B84+SEPTEMBER!B83)+B84</f>
        <v>726</v>
      </c>
      <c r="F84" s="142">
        <f>SUM(JANUARY!C84+FEBRUARY!C84+MARCH!C84+APRIL!C84+MAY!C84+JUNE!C84+JULY!C84+AUGUST!C84+SEPTEMBER!C83)+C84</f>
        <v>941</v>
      </c>
      <c r="G84" s="119">
        <f>(E84-F84)/F84*100</f>
        <v>-22.848034006376196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878</v>
      </c>
      <c r="C86" s="102">
        <f>SUM(C87:C89)</f>
        <v>1132</v>
      </c>
      <c r="D86" s="120">
        <f>(B86-C86)/C86*100</f>
        <v>-22.43816254416961</v>
      </c>
      <c r="E86" s="102">
        <f>SUM(E87:E89)</f>
        <v>28510</v>
      </c>
      <c r="F86" s="102">
        <f>SUM(F87:F89)</f>
        <v>27937</v>
      </c>
      <c r="G86" s="120">
        <f>(E86-F86)/F86*100</f>
        <v>2.051043419121595</v>
      </c>
    </row>
    <row r="87" spans="1:7" ht="12.75" customHeight="1">
      <c r="A87" s="110" t="s">
        <v>55</v>
      </c>
      <c r="B87" s="100">
        <v>208</v>
      </c>
      <c r="C87" s="100">
        <v>143</v>
      </c>
      <c r="D87" s="118">
        <f>(B87-C87)/C87*100</f>
        <v>45.45454545454545</v>
      </c>
      <c r="E87" s="10">
        <f>SUM(JANUARY!B87+FEBRUARY!B87+MARCH!B87+APRIL!B87+MAY!B87+JUNE!B87+JULY!B87+AUGUST!B87+SEPTEMBER!B86)+B87</f>
        <v>4404</v>
      </c>
      <c r="F87" s="10">
        <f>SUM(JANUARY!C87+FEBRUARY!C87+MARCH!C87+APRIL!C87+MAY!C87+JUNE!C87+JULY!C87+AUGUST!C87+SEPTEMBER!C86)+C87</f>
        <v>4736</v>
      </c>
      <c r="G87" s="118">
        <f>(E87-F87)/F87*100</f>
        <v>-7.010135135135136</v>
      </c>
    </row>
    <row r="88" spans="1:7" ht="12.75" customHeight="1">
      <c r="A88" s="110" t="s">
        <v>56</v>
      </c>
      <c r="B88" s="100">
        <v>622</v>
      </c>
      <c r="C88" s="100">
        <v>932</v>
      </c>
      <c r="D88" s="118">
        <f>(B88-C88)/C88*100</f>
        <v>-33.261802575107296</v>
      </c>
      <c r="E88" s="10">
        <f>SUM(JANUARY!B88+FEBRUARY!B88+MARCH!B88+APRIL!B88+MAY!B88+JUNE!B88+JULY!B88+AUGUST!B88+SEPTEMBER!B87)+B88</f>
        <v>22629</v>
      </c>
      <c r="F88" s="10">
        <f>SUM(JANUARY!C88+FEBRUARY!C88+MARCH!C88+APRIL!C88+MAY!C88+JUNE!C88+JULY!C88+AUGUST!C88+SEPTEMBER!C87)+C88</f>
        <v>21732</v>
      </c>
      <c r="G88" s="118">
        <f>(E88-F88)/F88*100</f>
        <v>4.127553837658752</v>
      </c>
    </row>
    <row r="89" spans="1:7" ht="12.75" customHeight="1">
      <c r="A89" s="110" t="s">
        <v>40</v>
      </c>
      <c r="B89" s="100">
        <v>48</v>
      </c>
      <c r="C89" s="100">
        <v>57</v>
      </c>
      <c r="D89" s="118">
        <f>(B89-C89)/C89*100</f>
        <v>-15.789473684210526</v>
      </c>
      <c r="E89" s="10">
        <f>SUM(JANUARY!B89+FEBRUARY!B89+MARCH!B89+APRIL!B89+MAY!B89+JUNE!B89+JULY!B89+AUGUST!B89+SEPTEMBER!B88)+B89</f>
        <v>1477</v>
      </c>
      <c r="F89" s="10">
        <f>SUM(JANUARY!C89+FEBRUARY!C89+MARCH!C89+APRIL!C89+MAY!C89+JUNE!C89+JULY!C89+AUGUST!C89+SEPTEMBER!C88)+C89</f>
        <v>1469</v>
      </c>
      <c r="G89" s="118">
        <f>(E89-F89)/F89*100</f>
        <v>0.5445881552076242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1816</v>
      </c>
      <c r="C91" s="102">
        <v>2866</v>
      </c>
      <c r="D91" s="119">
        <f>(B91-C91)/C91*100</f>
        <v>-36.6364270760642</v>
      </c>
      <c r="E91" s="142">
        <f>SUM(JANUARY!B91+FEBRUARY!B91+MARCH!B91+APRIL!B91+MAY!B91+JUNE!B91+JULY!B91+AUGUST!B91+SEPTEMBER!B90)+B91</f>
        <v>24294</v>
      </c>
      <c r="F91" s="142">
        <f>SUM(JANUARY!C91+FEBRUARY!C91+MARCH!C91+APRIL!C91+MAY!C91+JUNE!C91+JULY!C91+AUGUST!C91+SEPTEMBER!C90)+C91</f>
        <v>24370</v>
      </c>
      <c r="G91" s="119">
        <f>(E91-F91)/F91*100</f>
        <v>-0.31185884283955684</v>
      </c>
    </row>
    <row r="92" spans="1:7" ht="12.75" customHeight="1">
      <c r="A92" s="113" t="s">
        <v>42</v>
      </c>
      <c r="B92" s="102">
        <v>38</v>
      </c>
      <c r="C92" s="102">
        <v>23</v>
      </c>
      <c r="D92" s="119">
        <f>(B92-C92)/C92*100</f>
        <v>65.21739130434783</v>
      </c>
      <c r="E92" s="142">
        <f>SUM(JANUARY!B92+FEBRUARY!B92+MARCH!B92+APRIL!B92+MAY!B92+JUNE!B92+JULY!B92+AUGUST!B92+SEPTEMBER!B91)+B92</f>
        <v>204</v>
      </c>
      <c r="F92" s="142">
        <f>SUM(JANUARY!C92+FEBRUARY!C92+MARCH!C92+APRIL!C92+MAY!C92+JUNE!C92+JULY!C92+AUGUST!C92+SEPTEMBER!C91)+C92</f>
        <v>240</v>
      </c>
      <c r="G92" s="119">
        <f>(E92-F92)/F92*100</f>
        <v>-15</v>
      </c>
    </row>
    <row r="93" spans="1:7" ht="12.75" customHeight="1">
      <c r="A93" s="113" t="s">
        <v>43</v>
      </c>
      <c r="B93" s="102">
        <v>26</v>
      </c>
      <c r="C93" s="102">
        <v>67</v>
      </c>
      <c r="D93" s="119">
        <f>(B93-C93)/C93*100</f>
        <v>-61.19402985074627</v>
      </c>
      <c r="E93" s="142">
        <f>SUM(JANUARY!B93+FEBRUARY!B93+MARCH!B93+APRIL!B93+MAY!B93+JUNE!B93+JULY!B93+AUGUST!B93+SEPTEMBER!B92)+B93</f>
        <v>1006</v>
      </c>
      <c r="F93" s="142">
        <f>SUM(JANUARY!C93+FEBRUARY!C93+MARCH!C93+APRIL!C93+MAY!C93+JUNE!C93+JULY!C93+AUGUST!C93+SEPTEMBER!C92)+C93</f>
        <v>1320</v>
      </c>
      <c r="G93" s="119">
        <f>(E93-F93)/F93*100</f>
        <v>-23.78787878787879</v>
      </c>
    </row>
    <row r="94" spans="1:7" ht="12.75" customHeight="1">
      <c r="A94" s="113" t="s">
        <v>44</v>
      </c>
      <c r="B94" s="102">
        <v>587</v>
      </c>
      <c r="C94" s="102">
        <v>826</v>
      </c>
      <c r="D94" s="119">
        <f>(B94-C94)/C94*100</f>
        <v>-28.934624697336563</v>
      </c>
      <c r="E94" s="142">
        <f>SUM(JANUARY!B94+FEBRUARY!B94+MARCH!B94+APRIL!B94+MAY!B94+JUNE!B94+JULY!B94+AUGUST!B94+SEPTEMBER!B93)+B94</f>
        <v>12445</v>
      </c>
      <c r="F94" s="142">
        <f>SUM(JANUARY!C94+FEBRUARY!C94+MARCH!C94+APRIL!C94+MAY!C94+JUNE!C94+JULY!C94+AUGUST!C94+SEPTEMBER!C93)+C94</f>
        <v>12209</v>
      </c>
      <c r="G94" s="119">
        <f>(E94-F94)/F94*100</f>
        <v>1.93300024572037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70999</v>
      </c>
      <c r="C96" s="102">
        <f>SUM(C57+C61+C65)</f>
        <v>76390</v>
      </c>
      <c r="D96" s="119">
        <f>(B96-C96)/C96*100</f>
        <v>-7.057206440633592</v>
      </c>
      <c r="E96" s="102">
        <f>SUM(E57+E61+E65)</f>
        <v>1052080</v>
      </c>
      <c r="F96" s="102">
        <f>SUM(F57+F61+F65)</f>
        <v>1093684</v>
      </c>
      <c r="G96" s="119">
        <f>(E96-F96)/F96*100</f>
        <v>-3.8040238313809107</v>
      </c>
    </row>
    <row r="97" spans="1:7" ht="12.75" customHeight="1">
      <c r="A97" s="178" t="s">
        <v>149</v>
      </c>
      <c r="B97" s="178"/>
      <c r="C97" s="178"/>
      <c r="D97" s="178"/>
      <c r="E97" s="178"/>
      <c r="F97" s="178"/>
      <c r="G97" s="178"/>
    </row>
    <row r="98" spans="1:7" ht="12.75" customHeight="1">
      <c r="A98" s="175">
        <f ca="1">NOW()</f>
        <v>40938.60038831019</v>
      </c>
      <c r="B98" s="175"/>
      <c r="C98" s="175"/>
      <c r="D98" s="175"/>
      <c r="E98" s="175"/>
      <c r="F98" s="175"/>
      <c r="G98" s="175"/>
    </row>
  </sheetData>
  <sheetProtection/>
  <mergeCells count="5">
    <mergeCell ref="E8:F8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19.25390625" style="107" customWidth="1"/>
    <col min="2" max="3" width="11.625" style="107" customWidth="1"/>
    <col min="4" max="4" width="8.25390625" style="107" customWidth="1"/>
    <col min="5" max="6" width="12.625" style="107" customWidth="1"/>
    <col min="7" max="7" width="6.625" style="107" customWidth="1"/>
    <col min="8" max="16384" width="9.00390625" style="107" customWidth="1"/>
  </cols>
  <sheetData>
    <row r="1" spans="1:7" ht="20.25" customHeight="1">
      <c r="A1" s="123" t="s">
        <v>46</v>
      </c>
      <c r="B1" s="123"/>
      <c r="C1" s="123"/>
      <c r="D1" s="123"/>
      <c r="E1" s="123"/>
      <c r="F1" s="123"/>
      <c r="G1" s="124"/>
    </row>
    <row r="2" spans="1:7" ht="7.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141</v>
      </c>
      <c r="B3" s="123"/>
      <c r="C3" s="123"/>
      <c r="D3" s="123"/>
      <c r="E3" s="123"/>
      <c r="F3" s="123"/>
      <c r="G3" s="124"/>
    </row>
    <row r="4" spans="1:7" ht="7.5" customHeight="1">
      <c r="A4" s="128"/>
      <c r="B4" s="123"/>
      <c r="C4" s="123"/>
      <c r="D4" s="123"/>
      <c r="E4" s="123"/>
      <c r="F4" s="123"/>
      <c r="G4" s="124"/>
    </row>
    <row r="5" spans="1:7" ht="19.5" customHeight="1">
      <c r="A5" s="123" t="s">
        <v>1</v>
      </c>
      <c r="B5" s="123"/>
      <c r="C5" s="123"/>
      <c r="D5" s="123"/>
      <c r="E5" s="123"/>
      <c r="F5" s="123"/>
      <c r="G5" s="124"/>
    </row>
    <row r="6" spans="1:7" ht="5.2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76" t="s">
        <v>59</v>
      </c>
      <c r="F8" s="176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5.75" customHeight="1">
      <c r="A10" s="131" t="s">
        <v>4</v>
      </c>
      <c r="B10" s="151" t="s">
        <v>142</v>
      </c>
      <c r="C10" s="151" t="s">
        <v>70</v>
      </c>
      <c r="D10" s="132" t="s">
        <v>5</v>
      </c>
      <c r="E10" s="45" t="s">
        <v>143</v>
      </c>
      <c r="F10" s="45" t="s">
        <v>71</v>
      </c>
      <c r="G10" s="134" t="s">
        <v>5</v>
      </c>
    </row>
    <row r="11" spans="1:7" ht="12.75" customHeight="1">
      <c r="A11" s="135" t="s">
        <v>6</v>
      </c>
      <c r="B11" s="100">
        <v>76629</v>
      </c>
      <c r="C11" s="100">
        <v>71032</v>
      </c>
      <c r="D11" s="136">
        <f>(B11-C11)/C11*100</f>
        <v>7.879547246311522</v>
      </c>
      <c r="E11" s="10">
        <f>SUM(JANUARY!B11+FEBRUARY!B11+MARCH!B10+APRIL!B11+MAY!B11+JUNE!B11+JULY!B11+AUGUST!B11+SEPTEMBER!B10+OCTOBER!B11)+B11</f>
        <v>882964</v>
      </c>
      <c r="F11" s="10">
        <f>SUM(JANUARY!C11+FEBRUARY!C11+MARCH!C10+APRIL!C11+MAY!C11+JUNE!C11+JULY!C11+AUGUST!C11+SEPTEMBER!C10+OCTOBER!C11)+C11</f>
        <v>904873</v>
      </c>
      <c r="G11" s="136">
        <f>(E11-F11)/F11*100</f>
        <v>-2.421223751841419</v>
      </c>
    </row>
    <row r="12" spans="1:7" ht="12.75" customHeight="1">
      <c r="A12" s="135" t="s">
        <v>7</v>
      </c>
      <c r="B12" s="100">
        <v>197898</v>
      </c>
      <c r="C12" s="100">
        <v>189172</v>
      </c>
      <c r="D12" s="136">
        <f>(B12-C12)/C12*100</f>
        <v>4.612733385490452</v>
      </c>
      <c r="E12" s="10">
        <f>SUM(JANUARY!B12+FEBRUARY!B12+MARCH!B11+APRIL!B12+MAY!B12+JUNE!B12+JULY!B12+AUGUST!B12+SEPTEMBER!B11+OCTOBER!B12)+B12</f>
        <v>1789605</v>
      </c>
      <c r="F12" s="10">
        <f>SUM(JANUARY!C12+FEBRUARY!C12+MARCH!C11+APRIL!C12+MAY!C12+JUNE!C12+JULY!C12+AUGUST!C12+SEPTEMBER!C11+OCTOBER!C12)+C12</f>
        <v>1744537</v>
      </c>
      <c r="G12" s="136">
        <f>(E12-F12)/F12*100</f>
        <v>2.5833788563957087</v>
      </c>
    </row>
    <row r="13" spans="1:7" ht="12.75" customHeight="1">
      <c r="A13" s="133" t="s">
        <v>8</v>
      </c>
      <c r="B13" s="102">
        <f>SUM(B11:B12)</f>
        <v>274527</v>
      </c>
      <c r="C13" s="102">
        <f>SUM(C11:C12)</f>
        <v>260204</v>
      </c>
      <c r="D13" s="137">
        <f>(B13-C13)/C13*100</f>
        <v>5.5045272171065776</v>
      </c>
      <c r="E13" s="102">
        <f>SUM(E11:E12)</f>
        <v>2672569</v>
      </c>
      <c r="F13" s="102">
        <f>SUM(F11:F12)</f>
        <v>2649410</v>
      </c>
      <c r="G13" s="137">
        <f>(E13-F13)/F13*100</f>
        <v>0.8741191435074224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9363</v>
      </c>
      <c r="C17" s="100">
        <v>8123</v>
      </c>
      <c r="D17" s="136">
        <f>(B17-C17)/C17*100</f>
        <v>15.265296072879478</v>
      </c>
      <c r="E17" s="10">
        <f>SUM(JANUARY!B17+FEBRUARY!B17+MARCH!B16+APRIL!B17+MAY!B17+JUNE!B17+JULY!B17+AUGUST!B17+SEPTEMBER!B16+OCTOBER!B17)+B17</f>
        <v>89482</v>
      </c>
      <c r="F17" s="10">
        <f>SUM(JANUARY!C17+FEBRUARY!C17+MARCH!C16+APRIL!C17+MAY!C17+JUNE!C17+JULY!C17+AUGUST!C17+SEPTEMBER!C16+OCTOBER!C17)+C17</f>
        <v>104708</v>
      </c>
      <c r="G17" s="136">
        <f>(E17-F17)/F17*100</f>
        <v>-14.541391297704093</v>
      </c>
    </row>
    <row r="18" spans="1:7" ht="12.75" customHeight="1">
      <c r="A18" s="135" t="s">
        <v>7</v>
      </c>
      <c r="B18" s="100">
        <v>55760</v>
      </c>
      <c r="C18" s="100">
        <v>53326</v>
      </c>
      <c r="D18" s="136">
        <f>(B18-C18)/C18*100</f>
        <v>4.564377601920264</v>
      </c>
      <c r="E18" s="10">
        <f>SUM(JANUARY!B18+FEBRUARY!B18+MARCH!B17+APRIL!B18+MAY!B18+JUNE!B18+JULY!B18+AUGUST!B18+SEPTEMBER!B17+OCTOBER!B18)+B18</f>
        <v>666037</v>
      </c>
      <c r="F18" s="10">
        <f>SUM(JANUARY!C18+FEBRUARY!C18+MARCH!C17+APRIL!C18+MAY!C18+JUNE!C18+JULY!C18+AUGUST!C18+SEPTEMBER!C17+OCTOBER!C18)+C18</f>
        <v>619109</v>
      </c>
      <c r="G18" s="136">
        <f>(E18-F18)/F18*100</f>
        <v>7.579925344325473</v>
      </c>
    </row>
    <row r="19" spans="1:7" ht="12.75" customHeight="1">
      <c r="A19" s="133" t="s">
        <v>8</v>
      </c>
      <c r="B19" s="102">
        <f>SUM(B17:B18)</f>
        <v>65123</v>
      </c>
      <c r="C19" s="102">
        <f>SUM(C17:C18)</f>
        <v>61449</v>
      </c>
      <c r="D19" s="137">
        <f>(B19-C19)/C19*100</f>
        <v>5.978941886767889</v>
      </c>
      <c r="E19" s="102">
        <f>SUM(E17:E18)</f>
        <v>755519</v>
      </c>
      <c r="F19" s="102">
        <f>SUM(F17:F18)</f>
        <v>723817</v>
      </c>
      <c r="G19" s="137">
        <f>(E19-F19)/F19*100</f>
        <v>4.379836339848332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4.2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14022</v>
      </c>
      <c r="C23" s="100">
        <v>14744</v>
      </c>
      <c r="D23" s="136">
        <f>(B23-C23)/C23*100</f>
        <v>-4.896907216494846</v>
      </c>
      <c r="E23" s="10">
        <f>SUM(JANUARY!B23+FEBRUARY!B23+MARCH!B22+APRIL!B23+MAY!B23+JUNE!B23+JULY!B23+AUGUST!B23+SEPTEMBER!B22+OCTOBER!B23)+B23</f>
        <v>179648</v>
      </c>
      <c r="F23" s="10">
        <f>SUM(JANUARY!C23+FEBRUARY!C23+MARCH!C22+APRIL!C23+MAY!C23+JUNE!C23+JULY!C23+AUGUST!C23+SEPTEMBER!C22+OCTOBER!C23)+C23</f>
        <v>178002</v>
      </c>
      <c r="G23" s="136">
        <f>(E23-F23)/F23*100</f>
        <v>0.9247087111380771</v>
      </c>
    </row>
    <row r="24" spans="1:7" ht="12.75" customHeight="1">
      <c r="A24" s="135" t="s">
        <v>7</v>
      </c>
      <c r="B24" s="100">
        <v>137682</v>
      </c>
      <c r="C24" s="100">
        <v>134316</v>
      </c>
      <c r="D24" s="136">
        <f>(B24-C24)/C24*100</f>
        <v>2.506030554811043</v>
      </c>
      <c r="E24" s="10">
        <f>SUM(JANUARY!B24+FEBRUARY!B24+MARCH!B23+APRIL!B24+MAY!B24+JUNE!B24+JULY!B24+AUGUST!B24+SEPTEMBER!B23+OCTOBER!B24)+B24</f>
        <v>1397253</v>
      </c>
      <c r="F24" s="10">
        <f>SUM(JANUARY!C24+FEBRUARY!C24+MARCH!C23+APRIL!C24+MAY!C24+JUNE!C24+JULY!C24+AUGUST!C24+SEPTEMBER!C23+OCTOBER!C24)+C24</f>
        <v>1234132</v>
      </c>
      <c r="G24" s="136">
        <f>(E24-F24)/F24*100</f>
        <v>13.217467823539137</v>
      </c>
    </row>
    <row r="25" spans="1:7" ht="12.75" customHeight="1">
      <c r="A25" s="133" t="s">
        <v>8</v>
      </c>
      <c r="B25" s="102">
        <f>SUM(B23:B24)</f>
        <v>151704</v>
      </c>
      <c r="C25" s="102">
        <f>SUM(C23:C24)</f>
        <v>149060</v>
      </c>
      <c r="D25" s="137">
        <f>(B25-C25)/C25*100</f>
        <v>1.7737823695156314</v>
      </c>
      <c r="E25" s="102">
        <f>SUM(E23:E24)</f>
        <v>1576901</v>
      </c>
      <c r="F25" s="102">
        <f>SUM(F23:F24)</f>
        <v>1412134</v>
      </c>
      <c r="G25" s="137">
        <f>(E25-F25)/F25*100</f>
        <v>11.667943693728782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9.75" customHeight="1">
      <c r="A27" s="129"/>
      <c r="B27" s="100"/>
      <c r="C27" s="100"/>
      <c r="D27" s="129"/>
      <c r="E27" s="100"/>
      <c r="F27" s="100"/>
      <c r="G27" s="129"/>
    </row>
    <row r="28" spans="1:7" ht="14.25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100014</v>
      </c>
      <c r="C29" s="100">
        <f t="shared" si="0"/>
        <v>93899</v>
      </c>
      <c r="D29" s="136">
        <f>(B29-C29)/C29*100</f>
        <v>6.512316425095049</v>
      </c>
      <c r="E29" s="100">
        <f aca="true" t="shared" si="1" ref="E29:F31">(E11+E17+E23)</f>
        <v>1152094</v>
      </c>
      <c r="F29" s="100">
        <f t="shared" si="1"/>
        <v>1187583</v>
      </c>
      <c r="G29" s="136">
        <f>(E29-F29)/F29*100</f>
        <v>-2.9883384992880497</v>
      </c>
    </row>
    <row r="30" spans="1:7" ht="12.75" customHeight="1">
      <c r="A30" s="135" t="s">
        <v>7</v>
      </c>
      <c r="B30" s="100">
        <f t="shared" si="0"/>
        <v>391340</v>
      </c>
      <c r="C30" s="100">
        <f t="shared" si="0"/>
        <v>376814</v>
      </c>
      <c r="D30" s="136">
        <f>(B30-C30)/C30*100</f>
        <v>3.8549523106890935</v>
      </c>
      <c r="E30" s="100">
        <f t="shared" si="1"/>
        <v>3852895</v>
      </c>
      <c r="F30" s="100">
        <f t="shared" si="1"/>
        <v>3597778</v>
      </c>
      <c r="G30" s="136">
        <f>(E30-F30)/F30*100</f>
        <v>7.090960031441629</v>
      </c>
    </row>
    <row r="31" spans="1:7" ht="12.75" customHeight="1">
      <c r="A31" s="133" t="s">
        <v>8</v>
      </c>
      <c r="B31" s="102">
        <f t="shared" si="0"/>
        <v>491354</v>
      </c>
      <c r="C31" s="102">
        <f t="shared" si="0"/>
        <v>470713</v>
      </c>
      <c r="D31" s="137">
        <f>(B31-C31)/C31*100</f>
        <v>4.385049913641645</v>
      </c>
      <c r="E31" s="102">
        <f t="shared" si="1"/>
        <v>5004989</v>
      </c>
      <c r="F31" s="102">
        <f t="shared" si="1"/>
        <v>4785361</v>
      </c>
      <c r="G31" s="137">
        <f>(E31-F31)/F31*100</f>
        <v>4.589580597994592</v>
      </c>
    </row>
    <row r="32" spans="1:7" ht="12.75" customHeight="1">
      <c r="A32" s="147"/>
      <c r="B32" s="102"/>
      <c r="C32" s="102"/>
      <c r="D32" s="137"/>
      <c r="E32" s="102"/>
      <c r="F32" s="102"/>
      <c r="G32" s="137"/>
    </row>
    <row r="33" spans="1:7" ht="12.7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2.75" customHeight="1">
      <c r="A38" s="129"/>
      <c r="B38" s="129"/>
      <c r="C38" s="129"/>
      <c r="D38" s="129"/>
      <c r="E38" s="129"/>
      <c r="F38" s="129"/>
      <c r="G38" s="129"/>
    </row>
    <row r="39" spans="1:7" ht="12.75" customHeight="1">
      <c r="A39" s="177"/>
      <c r="B39" s="177"/>
      <c r="C39" s="177"/>
      <c r="D39" s="177"/>
      <c r="E39" s="177"/>
      <c r="F39" s="177"/>
      <c r="G39" s="177"/>
    </row>
    <row r="40" spans="1:7" ht="12.75" customHeight="1">
      <c r="A40" s="140"/>
      <c r="B40" s="140"/>
      <c r="C40" s="140"/>
      <c r="D40" s="140"/>
      <c r="E40" s="140"/>
      <c r="F40" s="140"/>
      <c r="G40" s="140"/>
    </row>
    <row r="41" spans="1:7" ht="6" customHeight="1">
      <c r="A41" s="140"/>
      <c r="B41" s="140"/>
      <c r="C41" s="140"/>
      <c r="D41" s="140"/>
      <c r="E41" s="140"/>
      <c r="F41" s="140"/>
      <c r="G41" s="140"/>
    </row>
    <row r="42" spans="1:7" ht="12.75" customHeight="1">
      <c r="A42" s="140"/>
      <c r="B42" s="140"/>
      <c r="C42" s="140"/>
      <c r="D42" s="140"/>
      <c r="E42" s="140"/>
      <c r="F42" s="140"/>
      <c r="G42" s="140"/>
    </row>
    <row r="43" spans="1:7" ht="3.75" customHeight="1">
      <c r="A43" s="140"/>
      <c r="B43" s="140"/>
      <c r="C43" s="140"/>
      <c r="D43" s="140"/>
      <c r="E43" s="140"/>
      <c r="F43" s="140"/>
      <c r="G43" s="140"/>
    </row>
    <row r="44" spans="1:7" ht="12.75" customHeight="1">
      <c r="A44" s="140"/>
      <c r="B44" s="140"/>
      <c r="C44" s="140"/>
      <c r="D44" s="140"/>
      <c r="E44" s="140"/>
      <c r="F44" s="140"/>
      <c r="G44" s="140"/>
    </row>
    <row r="45" spans="1:7" ht="9.75" customHeight="1">
      <c r="A45" s="140"/>
      <c r="B45" s="140"/>
      <c r="C45" s="140"/>
      <c r="D45" s="140"/>
      <c r="E45" s="140"/>
      <c r="F45" s="140"/>
      <c r="G45" s="140"/>
    </row>
    <row r="46" spans="1:7" ht="18.75" customHeight="1">
      <c r="A46" s="140"/>
      <c r="B46" s="140"/>
      <c r="C46" s="140"/>
      <c r="D46" s="140"/>
      <c r="E46" s="140"/>
      <c r="F46" s="140"/>
      <c r="G46" s="140"/>
    </row>
    <row r="47" spans="1:7" ht="9.75" customHeight="1">
      <c r="A47" s="140"/>
      <c r="B47" s="140"/>
      <c r="C47" s="140"/>
      <c r="D47" s="140"/>
      <c r="E47" s="140"/>
      <c r="F47" s="140"/>
      <c r="G47" s="140"/>
    </row>
    <row r="48" spans="1:7" ht="15" customHeight="1">
      <c r="A48" s="140"/>
      <c r="B48" s="140"/>
      <c r="C48" s="140"/>
      <c r="D48" s="140"/>
      <c r="E48" s="140"/>
      <c r="F48" s="140"/>
      <c r="G48" s="140"/>
    </row>
    <row r="49" spans="1:7" ht="12.7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144</v>
      </c>
      <c r="B52" s="104"/>
      <c r="C52" s="104"/>
      <c r="D52" s="104"/>
      <c r="E52" s="104"/>
      <c r="F52" s="104"/>
      <c r="G52" s="104"/>
    </row>
    <row r="53" spans="1:7" ht="5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55" t="s">
        <v>15</v>
      </c>
      <c r="F54" s="155"/>
    </row>
    <row r="55" spans="1:7" ht="12.75" customHeight="1">
      <c r="A55" s="113" t="s">
        <v>16</v>
      </c>
      <c r="B55" s="150" t="s">
        <v>142</v>
      </c>
      <c r="C55" s="150" t="s">
        <v>70</v>
      </c>
      <c r="D55" s="114" t="s">
        <v>5</v>
      </c>
      <c r="E55" s="45" t="s">
        <v>143</v>
      </c>
      <c r="F55" s="45" t="s">
        <v>71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76629</v>
      </c>
      <c r="C57" s="36">
        <f>(C58+C59)</f>
        <v>71032</v>
      </c>
      <c r="D57" s="119">
        <f>(B57-C57)/C57*100</f>
        <v>7.879547246311522</v>
      </c>
      <c r="E57" s="36">
        <f>(E58+E59)</f>
        <v>882964</v>
      </c>
      <c r="F57" s="36">
        <f>(F58+F59)</f>
        <v>904873</v>
      </c>
      <c r="G57" s="119">
        <f>(E57-F57)/F57*100</f>
        <v>-2.421223751841419</v>
      </c>
    </row>
    <row r="58" spans="1:7" ht="12.75" customHeight="1">
      <c r="A58" s="110" t="s">
        <v>18</v>
      </c>
      <c r="B58" s="100">
        <v>76629</v>
      </c>
      <c r="C58" s="100">
        <v>71032</v>
      </c>
      <c r="D58" s="118">
        <f>(B58-C58)/C58*100</f>
        <v>7.879547246311522</v>
      </c>
      <c r="E58" s="10">
        <f>SUM(JANUARY!B58+FEBRUARY!B58+MARCH!B58+APRIL!B58+MAY!B58+JUNE!B58+JULY!B58+AUGUST!B58+SEPTEMBER!B57+OCTOBER!B58)+B58</f>
        <v>882964</v>
      </c>
      <c r="F58" s="10">
        <f>SUM(JANUARY!C58+FEBRUARY!C58+MARCH!C58+APRIL!C58+MAY!C58+JUNE!C58+JULY!C58+AUGUST!C58+SEPTEMBER!C57+OCTOBER!C58)+C58</f>
        <v>904873</v>
      </c>
      <c r="G58" s="118">
        <f>(E58-F58)/F58*100</f>
        <v>-2.421223751841419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SUM(JANUARY!B59+FEBRUARY!B59+MARCH!B59+APRIL!B59+MAY!B59+JUNE!B59+JULY!B59+AUGUST!B59+SEPTEMBER!B58+OCTOBER!B59)+B59</f>
        <v>0</v>
      </c>
      <c r="F59" s="10">
        <f>SUM(JANUARY!C59+FEBRUARY!C59+MARCH!C59+APRIL!C59+MAY!C59+JUNE!C59+JULY!C59+AUGUST!C59+SEPTEMBER!C58+OCTOBER!C59)+C59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9363</v>
      </c>
      <c r="C61" s="36">
        <f>(C62+C63)</f>
        <v>8123</v>
      </c>
      <c r="D61" s="119">
        <f>(B61-C61)/C61*100</f>
        <v>15.265296072879478</v>
      </c>
      <c r="E61" s="36">
        <f>(E62+E63)</f>
        <v>89482</v>
      </c>
      <c r="F61" s="36">
        <f>(F62+F63)</f>
        <v>104708</v>
      </c>
      <c r="G61" s="119">
        <f>(E61-F61)/F61*100</f>
        <v>-14.541391297704093</v>
      </c>
    </row>
    <row r="62" spans="1:7" ht="12.75" customHeight="1">
      <c r="A62" s="110" t="s">
        <v>20</v>
      </c>
      <c r="B62" s="100">
        <v>9303</v>
      </c>
      <c r="C62" s="100">
        <v>8087</v>
      </c>
      <c r="D62" s="118">
        <f>(B62-C62)/C62*100</f>
        <v>15.036478298503772</v>
      </c>
      <c r="E62" s="10">
        <f>SUM(JANUARY!B62+FEBRUARY!B62+MARCH!B62+APRIL!B62+MAY!B62+JUNE!B62+JULY!B62+AUGUST!B62+SEPTEMBER!B61+OCTOBER!B62)+B62</f>
        <v>88857</v>
      </c>
      <c r="F62" s="10">
        <f>SUM(JANUARY!C62+FEBRUARY!C62+MARCH!C62+APRIL!C62+MAY!C62+JUNE!C62+JULY!C62+AUGUST!C62+SEPTEMBER!C61+OCTOBER!C62)+C62</f>
        <v>104028</v>
      </c>
      <c r="G62" s="118">
        <f>(E62-F62)/F62*100</f>
        <v>-14.583573653247203</v>
      </c>
    </row>
    <row r="63" spans="1:7" ht="12.75" customHeight="1">
      <c r="A63" s="110" t="s">
        <v>21</v>
      </c>
      <c r="B63" s="100">
        <v>60</v>
      </c>
      <c r="C63" s="100">
        <v>36</v>
      </c>
      <c r="D63" s="118">
        <f>(B63-C63)/C63*100</f>
        <v>66.66666666666666</v>
      </c>
      <c r="E63" s="10">
        <f>SUM(JANUARY!B63+FEBRUARY!B63+MARCH!B63+APRIL!B63+MAY!B63+JUNE!B63+JULY!B63+AUGUST!B63+SEPTEMBER!B62+OCTOBER!B63)+B63</f>
        <v>625</v>
      </c>
      <c r="F63" s="10">
        <f>SUM(JANUARY!C63+FEBRUARY!C63+MARCH!C63+APRIL!C63+MAY!C63+JUNE!C63+JULY!C63+AUGUST!C63+SEPTEMBER!C62+OCTOBER!C63)+C63</f>
        <v>680</v>
      </c>
      <c r="G63" s="118">
        <f>(E63-F63)/F63*100</f>
        <v>-8.088235294117647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14022</v>
      </c>
      <c r="C65" s="102">
        <f>SUM(C67+C73+C78+C82+C83+C84+C86+C91+C92+C93+C94)</f>
        <v>14744</v>
      </c>
      <c r="D65" s="119">
        <f>(B65-C65)/C65*100</f>
        <v>-4.896907216494846</v>
      </c>
      <c r="E65" s="102">
        <f>SUM(E67+E73+E78+E82+E83+E84+E86+E91+E92+E93+E94)</f>
        <v>179648</v>
      </c>
      <c r="F65" s="102">
        <f>SUM(F67+F73+F78+F82+F83+F84+F86+F91+F92+F93+F94)</f>
        <v>178002</v>
      </c>
      <c r="G65" s="119">
        <f>(E65-F65)/F65*100</f>
        <v>0.9247087111380771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4780</v>
      </c>
      <c r="C67" s="102">
        <f>SUM(C68:C71)</f>
        <v>5212</v>
      </c>
      <c r="D67" s="120">
        <f>(B67-C67)/C67*100</f>
        <v>-8.288564850345356</v>
      </c>
      <c r="E67" s="102">
        <f>SUM(E68:E71)</f>
        <v>69319</v>
      </c>
      <c r="F67" s="102">
        <f>SUM(F68:F71)</f>
        <v>71138</v>
      </c>
      <c r="G67" s="120">
        <f>(E67-F67)/F67*100</f>
        <v>-2.55700188366274</v>
      </c>
    </row>
    <row r="68" spans="1:7" ht="12.75" customHeight="1">
      <c r="A68" s="110" t="s">
        <v>24</v>
      </c>
      <c r="B68" s="100">
        <v>3815</v>
      </c>
      <c r="C68" s="100">
        <v>4148</v>
      </c>
      <c r="D68" s="118">
        <f>(B68-C68)/C68*100</f>
        <v>-8.027965284474446</v>
      </c>
      <c r="E68" s="10">
        <f>SUM(JANUARY!B68+FEBRUARY!B68+MARCH!B68+APRIL!B68+MAY!B68+JUNE!B68+JULY!B68+AUGUST!B68+SEPTEMBER!B67+OCTOBER!B68)+B68</f>
        <v>49434</v>
      </c>
      <c r="F68" s="10">
        <f>SUM(JANUARY!C68+FEBRUARY!C68+MARCH!C68+APRIL!C68+MAY!C68+JUNE!C68+JULY!C68+AUGUST!C68+SEPTEMBER!C67+OCTOBER!C68)+C68</f>
        <v>50001</v>
      </c>
      <c r="G68" s="118">
        <f>(E68-F68)/F68*100</f>
        <v>-1.133977320453591</v>
      </c>
    </row>
    <row r="69" spans="1:7" ht="12.75" customHeight="1">
      <c r="A69" s="110" t="s">
        <v>25</v>
      </c>
      <c r="B69" s="100">
        <v>841</v>
      </c>
      <c r="C69" s="100">
        <v>967</v>
      </c>
      <c r="D69" s="121">
        <f>(B69-C69)/C69*100</f>
        <v>-13.029989658738367</v>
      </c>
      <c r="E69" s="10">
        <f>SUM(JANUARY!B69+FEBRUARY!B69+MARCH!B69+APRIL!B69+MAY!B69+JUNE!B69+JULY!B69+AUGUST!B69+SEPTEMBER!B68+OCTOBER!B69)+B69</f>
        <v>18345</v>
      </c>
      <c r="F69" s="10">
        <f>SUM(JANUARY!C69+FEBRUARY!C69+MARCH!C69+APRIL!C69+MAY!C69+JUNE!C69+JULY!C69+AUGUST!C69+SEPTEMBER!C68+OCTOBER!C69)+C69</f>
        <v>19815</v>
      </c>
      <c r="G69" s="121">
        <f>(E69-F69)/F69*100</f>
        <v>-7.418622255866768</v>
      </c>
    </row>
    <row r="70" spans="1:7" ht="12.75" customHeight="1">
      <c r="A70" s="34" t="s">
        <v>66</v>
      </c>
      <c r="B70" s="10">
        <v>73</v>
      </c>
      <c r="C70" s="10">
        <v>56</v>
      </c>
      <c r="D70" s="121">
        <f>(+B70-C70)/C70*100</f>
        <v>30.357142857142854</v>
      </c>
      <c r="E70" s="10">
        <f>SUM(JANUARY!B70+FEBRUARY!B70+MARCH!B70+APRIL!B70+MAY!B70+JUNE!B70+JULY!B70+AUGUST!B70+SEPTEMBER!B69+OCTOBER!B70)+B70</f>
        <v>870</v>
      </c>
      <c r="F70" s="10">
        <f>SUM(JANUARY!C70+FEBRUARY!C70+MARCH!C70+APRIL!C70+MAY!C70+JUNE!C70+JULY!C70+AUGUST!C70+SEPTEMBER!C69+OCTOBER!C70)+C70</f>
        <v>713</v>
      </c>
      <c r="G70" s="121">
        <f>(+E70-F70)/F70*100</f>
        <v>22.019635343618514</v>
      </c>
    </row>
    <row r="71" spans="1:7" ht="12.75" customHeight="1">
      <c r="A71" s="110" t="s">
        <v>26</v>
      </c>
      <c r="B71" s="100">
        <v>51</v>
      </c>
      <c r="C71" s="100">
        <v>41</v>
      </c>
      <c r="D71" s="121">
        <f>(B71-C71)/C71*100</f>
        <v>24.390243902439025</v>
      </c>
      <c r="E71" s="10">
        <f>SUM(JANUARY!B71+FEBRUARY!B71+MARCH!B71+APRIL!B71+MAY!B71+JUNE!B71+JULY!B71+AUGUST!B71+SEPTEMBER!B70+OCTOBER!B71)+B71</f>
        <v>670</v>
      </c>
      <c r="F71" s="10">
        <f>SUM(JANUARY!C71+FEBRUARY!C71+MARCH!C71+APRIL!C71+MAY!C71+JUNE!C71+JULY!C71+AUGUST!C71+SEPTEMBER!C70+OCTOBER!C71)+C71</f>
        <v>609</v>
      </c>
      <c r="G71" s="118">
        <f>(E71-F71)/F71*100</f>
        <v>10.016420361247947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640</v>
      </c>
      <c r="C73" s="102">
        <f>SUM(C74:C76)</f>
        <v>520</v>
      </c>
      <c r="D73" s="120">
        <f>(B73-C73)/C73*100</f>
        <v>23.076923076923077</v>
      </c>
      <c r="E73" s="102">
        <f>SUM(E74:E76)</f>
        <v>8442</v>
      </c>
      <c r="F73" s="102">
        <f>SUM(F74:F76)</f>
        <v>7274</v>
      </c>
      <c r="G73" s="120">
        <f>(E73-F73)/F73*100</f>
        <v>16.057189991751443</v>
      </c>
    </row>
    <row r="74" spans="1:7" ht="12.75" customHeight="1">
      <c r="A74" s="110" t="s">
        <v>28</v>
      </c>
      <c r="B74" s="100">
        <v>362</v>
      </c>
      <c r="C74" s="100">
        <v>427</v>
      </c>
      <c r="D74" s="118">
        <f>(B74-C74)/C74*100</f>
        <v>-15.22248243559719</v>
      </c>
      <c r="E74" s="10">
        <f>SUM(JANUARY!B74+FEBRUARY!B74+MARCH!B74+APRIL!B74+MAY!B74+JUNE!B74+JULY!B74+AUGUST!B74+SEPTEMBER!B73+OCTOBER!B74)+B74</f>
        <v>4533</v>
      </c>
      <c r="F74" s="10">
        <f>SUM(JANUARY!C74+FEBRUARY!C74+MARCH!C74+APRIL!C74+MAY!C74+JUNE!C74+JULY!C74+AUGUST!C74+SEPTEMBER!C73+OCTOBER!C74)+C74</f>
        <v>4107</v>
      </c>
      <c r="G74" s="118">
        <f>(E74-F74)/F74*100</f>
        <v>10.372534696859022</v>
      </c>
    </row>
    <row r="75" spans="1:7" ht="12.75" customHeight="1">
      <c r="A75" s="110" t="s">
        <v>29</v>
      </c>
      <c r="B75" s="100">
        <v>228</v>
      </c>
      <c r="C75" s="100">
        <v>27</v>
      </c>
      <c r="D75" s="118">
        <f>(B75-C75)/C75*100</f>
        <v>744.4444444444445</v>
      </c>
      <c r="E75" s="10">
        <f>SUM(JANUARY!B75+FEBRUARY!B75+MARCH!B75+APRIL!B75+MAY!B75+JUNE!B75+JULY!B75+AUGUST!B75+SEPTEMBER!B74+OCTOBER!B75)+B75</f>
        <v>2881</v>
      </c>
      <c r="F75" s="10">
        <f>SUM(JANUARY!C75+FEBRUARY!C75+MARCH!C75+APRIL!C75+MAY!C75+JUNE!C75+JULY!C75+AUGUST!C75+SEPTEMBER!C74+OCTOBER!C75)+C75</f>
        <v>1922</v>
      </c>
      <c r="G75" s="118">
        <f>(E75-F75)/F75*100</f>
        <v>49.89594172736733</v>
      </c>
    </row>
    <row r="76" spans="1:7" ht="12.75" customHeight="1">
      <c r="A76" s="110" t="s">
        <v>30</v>
      </c>
      <c r="B76" s="100">
        <v>50</v>
      </c>
      <c r="C76" s="100">
        <v>66</v>
      </c>
      <c r="D76" s="118">
        <f>(B76-C76)/C76*100</f>
        <v>-24.242424242424242</v>
      </c>
      <c r="E76" s="10">
        <f>SUM(JANUARY!B76+FEBRUARY!B76+MARCH!B76+APRIL!B76+MAY!B76+JUNE!B76+JULY!B76+AUGUST!B76+SEPTEMBER!B75+OCTOBER!B76)+B76</f>
        <v>1028</v>
      </c>
      <c r="F76" s="10">
        <f>SUM(JANUARY!C76+FEBRUARY!C76+MARCH!C76+APRIL!C76+MAY!C76+JUNE!C76+JULY!C76+AUGUST!C76+SEPTEMBER!C75+OCTOBER!C76)+C76</f>
        <v>1245</v>
      </c>
      <c r="G76" s="118">
        <f>(E76-F76)/F76*100</f>
        <v>-17.429718875502008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659</v>
      </c>
      <c r="C78" s="36">
        <f>(C79+C80)</f>
        <v>425</v>
      </c>
      <c r="D78" s="118">
        <f>(B78-C78)/C78*100</f>
        <v>55.05882352941176</v>
      </c>
      <c r="E78" s="36">
        <f>(E79+E80)</f>
        <v>7787</v>
      </c>
      <c r="F78" s="36">
        <f>(F79+F80)</f>
        <v>6611</v>
      </c>
      <c r="G78" s="118">
        <f>(E78-F78)/F78*100</f>
        <v>17.78853426108002</v>
      </c>
    </row>
    <row r="79" spans="1:7" ht="12.75" customHeight="1">
      <c r="A79" s="110" t="s">
        <v>32</v>
      </c>
      <c r="B79" s="100">
        <v>318</v>
      </c>
      <c r="C79" s="100">
        <v>145</v>
      </c>
      <c r="D79" s="118">
        <f>(B79-C79)/C79*100</f>
        <v>119.3103448275862</v>
      </c>
      <c r="E79" s="10">
        <f>SUM(JANUARY!B79+FEBRUARY!B79+MARCH!B79+APRIL!B79+MAY!B79+JUNE!B79+JULY!B79+AUGUST!B79+SEPTEMBER!B78+OCTOBER!B79)+B79</f>
        <v>2934</v>
      </c>
      <c r="F79" s="10">
        <f>SUM(JANUARY!C79+FEBRUARY!C79+MARCH!C79+APRIL!C79+MAY!C79+JUNE!C79+JULY!C79+AUGUST!C79+SEPTEMBER!C78+OCTOBER!C79)+C79</f>
        <v>2269</v>
      </c>
      <c r="G79" s="118">
        <f>(E79-F79)/F79*100</f>
        <v>29.308065226972236</v>
      </c>
    </row>
    <row r="80" spans="1:7" ht="12.75" customHeight="1">
      <c r="A80" s="110" t="s">
        <v>54</v>
      </c>
      <c r="B80" s="100">
        <v>341</v>
      </c>
      <c r="C80" s="100">
        <v>280</v>
      </c>
      <c r="D80" s="118">
        <f>(B80-C80)/C80*100</f>
        <v>21.785714285714285</v>
      </c>
      <c r="E80" s="10">
        <f>SUM(JANUARY!B80+FEBRUARY!B80+MARCH!B80+APRIL!B80+MAY!B80+JUNE!B80+JULY!B80+AUGUST!B80+SEPTEMBER!B79+OCTOBER!B80)+B80</f>
        <v>4853</v>
      </c>
      <c r="F80" s="10">
        <f>SUM(JANUARY!C80+FEBRUARY!C80+MARCH!C80+APRIL!C80+MAY!C80+JUNE!C80+JULY!C80+AUGUST!C80+SEPTEMBER!C79+OCTOBER!C80)+C80</f>
        <v>4342</v>
      </c>
      <c r="G80" s="118">
        <f>(E80-F80)/F80*100</f>
        <v>11.768770152003686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987</v>
      </c>
      <c r="C82" s="36">
        <v>1000</v>
      </c>
      <c r="D82" s="119">
        <f>(B82-C82)/C82*100</f>
        <v>-1.3</v>
      </c>
      <c r="E82" s="142">
        <f>SUM(JANUARY!B82+FEBRUARY!B82+MARCH!B82+APRIL!B82+MAY!B82+JUNE!B82+JULY!B82+AUGUST!B82+SEPTEMBER!B81+OCTOBER!B82)+B82</f>
        <v>15667</v>
      </c>
      <c r="F82" s="142">
        <f>SUM(JANUARY!C82+FEBRUARY!C82+MARCH!C82+APRIL!C82+MAY!C82+JUNE!C82+JULY!C82+AUGUST!C82+SEPTEMBER!C81+OCTOBER!C82)+C82</f>
        <v>14046</v>
      </c>
      <c r="G82" s="119">
        <f>(E82-F82)/F82*100</f>
        <v>11.54065214295885</v>
      </c>
    </row>
    <row r="83" spans="1:7" ht="12.75" customHeight="1">
      <c r="A83" s="113" t="s">
        <v>35</v>
      </c>
      <c r="B83" s="36">
        <v>457</v>
      </c>
      <c r="C83" s="36">
        <v>415</v>
      </c>
      <c r="D83" s="119">
        <f>(B83-C83)/C83*100</f>
        <v>10.120481927710843</v>
      </c>
      <c r="E83" s="142">
        <f>SUM(JANUARY!B83+FEBRUARY!B83+MARCH!B83+APRIL!B83+MAY!B83+JUNE!B83+JULY!B83+AUGUST!B83+SEPTEMBER!B82+OCTOBER!B83)+B83</f>
        <v>4749</v>
      </c>
      <c r="F83" s="142">
        <f>SUM(JANUARY!C83+FEBRUARY!C83+MARCH!C83+APRIL!C83+MAY!C83+JUNE!C83+JULY!C83+AUGUST!C83+SEPTEMBER!C82+OCTOBER!C83)+C83</f>
        <v>4744</v>
      </c>
      <c r="G83" s="119">
        <f>(E83-F83)/F83*100</f>
        <v>0.10539629005059022</v>
      </c>
    </row>
    <row r="84" spans="1:7" ht="12.75" customHeight="1">
      <c r="A84" s="113" t="s">
        <v>36</v>
      </c>
      <c r="B84" s="36">
        <v>71</v>
      </c>
      <c r="C84" s="36">
        <v>104</v>
      </c>
      <c r="D84" s="119">
        <f>(B84-C84)/C84*100</f>
        <v>-31.73076923076923</v>
      </c>
      <c r="E84" s="142">
        <f>SUM(JANUARY!B84+FEBRUARY!B84+MARCH!B84+APRIL!B84+MAY!B84+JUNE!B84+JULY!B84+AUGUST!B84+SEPTEMBER!B83+OCTOBER!B84)+B84</f>
        <v>797</v>
      </c>
      <c r="F84" s="142">
        <f>SUM(JANUARY!C84+FEBRUARY!C84+MARCH!C84+APRIL!C84+MAY!C84+JUNE!C84+JULY!C84+AUGUST!C84+SEPTEMBER!C83+OCTOBER!C84)+C84</f>
        <v>1045</v>
      </c>
      <c r="G84" s="119">
        <f>(E84-F84)/F84*100</f>
        <v>-23.732057416267942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2029</v>
      </c>
      <c r="C86" s="102">
        <f>SUM(C87:C89)</f>
        <v>2337</v>
      </c>
      <c r="D86" s="120">
        <f>(B86-C86)/C86*100</f>
        <v>-13.17928968763372</v>
      </c>
      <c r="E86" s="102">
        <f>SUM(E87:E89)</f>
        <v>30539</v>
      </c>
      <c r="F86" s="102">
        <f>SUM(F87:F89)</f>
        <v>30274</v>
      </c>
      <c r="G86" s="120">
        <f>(E86-F86)/F86*100</f>
        <v>0.8753385743542313</v>
      </c>
    </row>
    <row r="87" spans="1:7" ht="12.75" customHeight="1">
      <c r="A87" s="110" t="s">
        <v>55</v>
      </c>
      <c r="B87" s="100">
        <v>405</v>
      </c>
      <c r="C87" s="100">
        <v>551</v>
      </c>
      <c r="D87" s="118">
        <f>(B87-C87)/C87*100</f>
        <v>-26.497277676950997</v>
      </c>
      <c r="E87" s="10">
        <f>SUM(JANUARY!B87+FEBRUARY!B87+MARCH!B87+APRIL!B87+MAY!B87+JUNE!B87+JULY!B87+AUGUST!B87+SEPTEMBER!B86+OCTOBER!B87)+B87</f>
        <v>4809</v>
      </c>
      <c r="F87" s="10">
        <f>SUM(JANUARY!C87+FEBRUARY!C87+MARCH!C87+APRIL!C87+MAY!C87+JUNE!C87+JULY!C87+AUGUST!C87+SEPTEMBER!C86+OCTOBER!C87)+C87</f>
        <v>5287</v>
      </c>
      <c r="G87" s="118">
        <f>(E87-F87)/F87*100</f>
        <v>-9.041044070361263</v>
      </c>
    </row>
    <row r="88" spans="1:7" ht="12.75" customHeight="1">
      <c r="A88" s="110" t="s">
        <v>56</v>
      </c>
      <c r="B88" s="100">
        <v>1523</v>
      </c>
      <c r="C88" s="100">
        <v>1661</v>
      </c>
      <c r="D88" s="118">
        <f>(B88-C88)/C88*100</f>
        <v>-8.308248043347382</v>
      </c>
      <c r="E88" s="10">
        <f>SUM(JANUARY!B88+FEBRUARY!B88+MARCH!B88+APRIL!B88+MAY!B88+JUNE!B88+JULY!B88+AUGUST!B88+SEPTEMBER!B87+OCTOBER!B88)+B88</f>
        <v>24152</v>
      </c>
      <c r="F88" s="10">
        <f>SUM(JANUARY!C88+FEBRUARY!C88+MARCH!C88+APRIL!C88+MAY!C88+JUNE!C88+JULY!C88+AUGUST!C88+SEPTEMBER!C87+OCTOBER!C88)+C88</f>
        <v>23393</v>
      </c>
      <c r="G88" s="118">
        <f>(E88-F88)/F88*100</f>
        <v>3.2445603385628177</v>
      </c>
    </row>
    <row r="89" spans="1:7" ht="12.75" customHeight="1">
      <c r="A89" s="110" t="s">
        <v>40</v>
      </c>
      <c r="B89" s="100">
        <v>101</v>
      </c>
      <c r="C89" s="100">
        <v>125</v>
      </c>
      <c r="D89" s="118">
        <f>(B89-C89)/C89*100</f>
        <v>-19.2</v>
      </c>
      <c r="E89" s="10">
        <f>SUM(JANUARY!B89+FEBRUARY!B89+MARCH!B89+APRIL!B89+MAY!B89+JUNE!B89+JULY!B89+AUGUST!B89+SEPTEMBER!B88+OCTOBER!B89)+B89</f>
        <v>1578</v>
      </c>
      <c r="F89" s="10">
        <f>SUM(JANUARY!C89+FEBRUARY!C89+MARCH!C89+APRIL!C89+MAY!C89+JUNE!C89+JULY!C89+AUGUST!C89+SEPTEMBER!C88+OCTOBER!C89)+C89</f>
        <v>1594</v>
      </c>
      <c r="G89" s="118">
        <f>(E89-F89)/F89*100</f>
        <v>-1.0037641154328731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36">
        <v>2757</v>
      </c>
      <c r="C91" s="36">
        <v>3187</v>
      </c>
      <c r="D91" s="119">
        <f>(B91-C91)/C91*100</f>
        <v>-13.49231251961092</v>
      </c>
      <c r="E91" s="142">
        <f>SUM(JANUARY!B91+FEBRUARY!B91+MARCH!B91+APRIL!B91+MAY!B91+JUNE!B91+JULY!B91+AUGUST!B91+SEPTEMBER!B90+OCTOBER!B91)+B91</f>
        <v>27051</v>
      </c>
      <c r="F91" s="142">
        <f>SUM(JANUARY!C91+FEBRUARY!C91+MARCH!C91+APRIL!C91+MAY!C91+JUNE!C91+JULY!C91+AUGUST!C91+SEPTEMBER!C90+OCTOBER!C91)+C91</f>
        <v>27557</v>
      </c>
      <c r="G91" s="119">
        <f>(E91-F91)/F91*100</f>
        <v>-1.8361940704721122</v>
      </c>
    </row>
    <row r="92" spans="1:7" ht="12.75" customHeight="1">
      <c r="A92" s="113" t="s">
        <v>42</v>
      </c>
      <c r="B92" s="36">
        <v>32</v>
      </c>
      <c r="C92" s="36">
        <v>32</v>
      </c>
      <c r="D92" s="119">
        <f>(B92-C92)/C92*100</f>
        <v>0</v>
      </c>
      <c r="E92" s="142">
        <f>SUM(JANUARY!B92+FEBRUARY!B92+MARCH!B92+APRIL!B92+MAY!B92+JUNE!B92+JULY!B92+AUGUST!B92+SEPTEMBER!B91+OCTOBER!B92)+B92</f>
        <v>236</v>
      </c>
      <c r="F92" s="142">
        <f>SUM(JANUARY!C92+FEBRUARY!C92+MARCH!C92+APRIL!C92+MAY!C92+JUNE!C92+JULY!C92+AUGUST!C92+SEPTEMBER!C91+OCTOBER!C92)+C92</f>
        <v>272</v>
      </c>
      <c r="G92" s="119">
        <f>(E92-F92)/F92*100</f>
        <v>-13.23529411764706</v>
      </c>
    </row>
    <row r="93" spans="1:7" ht="12.75" customHeight="1">
      <c r="A93" s="113" t="s">
        <v>43</v>
      </c>
      <c r="B93" s="36">
        <v>96</v>
      </c>
      <c r="C93" s="36">
        <v>144</v>
      </c>
      <c r="D93" s="119">
        <f>(B93-C93)/C93*100</f>
        <v>-33.33333333333333</v>
      </c>
      <c r="E93" s="142">
        <f>SUM(JANUARY!B93+FEBRUARY!B93+MARCH!B93+APRIL!B93+MAY!B93+JUNE!B93+JULY!B93+AUGUST!B93+SEPTEMBER!B92+OCTOBER!B93)+B93</f>
        <v>1102</v>
      </c>
      <c r="F93" s="142">
        <f>SUM(JANUARY!C93+FEBRUARY!C93+MARCH!C93+APRIL!C93+MAY!C93+JUNE!C93+JULY!C93+AUGUST!C93+SEPTEMBER!C92+OCTOBER!C93)+C93</f>
        <v>1464</v>
      </c>
      <c r="G93" s="119">
        <f>(E93-F93)/F93*100</f>
        <v>-24.726775956284154</v>
      </c>
    </row>
    <row r="94" spans="1:7" ht="12.75" customHeight="1">
      <c r="A94" s="113" t="s">
        <v>44</v>
      </c>
      <c r="B94" s="36">
        <v>1514</v>
      </c>
      <c r="C94" s="36">
        <v>1368</v>
      </c>
      <c r="D94" s="119">
        <f>(B94-C94)/C94*100</f>
        <v>10.67251461988304</v>
      </c>
      <c r="E94" s="142">
        <f>SUM(JANUARY!B94+FEBRUARY!B94+MARCH!B94+APRIL!B94+MAY!B94+JUNE!B94+JULY!B94+AUGUST!B94+SEPTEMBER!B93+OCTOBER!B94)+B94</f>
        <v>13959</v>
      </c>
      <c r="F94" s="142">
        <f>SUM(JANUARY!C94+FEBRUARY!C94+MARCH!C94+APRIL!C94+MAY!C94+JUNE!C94+JULY!C94+AUGUST!C94+SEPTEMBER!C93+OCTOBER!C94)+C94</f>
        <v>13577</v>
      </c>
      <c r="G94" s="119">
        <f>(E94-F94)/F94*100</f>
        <v>2.8135817927377182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100014</v>
      </c>
      <c r="C96" s="102">
        <f>SUM(C57+C61+C65)</f>
        <v>93899</v>
      </c>
      <c r="D96" s="119">
        <f>(B96-C96)/C96*100</f>
        <v>6.512316425095049</v>
      </c>
      <c r="E96" s="102">
        <f>SUM(E57+E61+E65)</f>
        <v>1152094</v>
      </c>
      <c r="F96" s="102">
        <f>SUM(F57+F61+F65)</f>
        <v>1187583</v>
      </c>
      <c r="G96" s="119">
        <f>(E96-F96)/F96*100</f>
        <v>-2.9883384992880497</v>
      </c>
    </row>
    <row r="97" spans="1:7" ht="12.75" customHeight="1">
      <c r="A97" s="179" t="s">
        <v>93</v>
      </c>
      <c r="B97" s="179"/>
      <c r="C97" s="179"/>
      <c r="D97" s="179"/>
      <c r="E97" s="179"/>
      <c r="F97" s="179"/>
      <c r="G97" s="179"/>
    </row>
  </sheetData>
  <sheetProtection/>
  <mergeCells count="4">
    <mergeCell ref="E8:F8"/>
    <mergeCell ref="A39:G39"/>
    <mergeCell ref="A97:G97"/>
    <mergeCell ref="E54:F5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C13" sqref="C13"/>
    </sheetView>
  </sheetViews>
  <sheetFormatPr defaultColWidth="9.00390625" defaultRowHeight="12.75"/>
  <cols>
    <col min="1" max="1" width="18.25390625" style="107" customWidth="1"/>
    <col min="2" max="3" width="11.625" style="107" customWidth="1"/>
    <col min="4" max="4" width="7.75390625" style="107" customWidth="1"/>
    <col min="5" max="6" width="12.625" style="107" customWidth="1"/>
    <col min="7" max="7" width="8.00390625" style="107" customWidth="1"/>
    <col min="8" max="16384" width="9.00390625" style="107" customWidth="1"/>
  </cols>
  <sheetData>
    <row r="1" spans="1:8" ht="18.75" customHeight="1">
      <c r="A1" s="123" t="s">
        <v>46</v>
      </c>
      <c r="B1" s="123"/>
      <c r="C1" s="123"/>
      <c r="D1" s="123"/>
      <c r="E1" s="123"/>
      <c r="F1" s="123"/>
      <c r="G1" s="124"/>
      <c r="H1" s="106"/>
    </row>
    <row r="2" spans="1:8" ht="12.75" customHeight="1">
      <c r="A2" s="123"/>
      <c r="B2" s="123"/>
      <c r="C2" s="123"/>
      <c r="D2" s="123"/>
      <c r="E2" s="123"/>
      <c r="F2" s="123"/>
      <c r="G2" s="124"/>
      <c r="H2" s="106"/>
    </row>
    <row r="3" spans="1:8" ht="18" customHeight="1">
      <c r="A3" s="149" t="s">
        <v>145</v>
      </c>
      <c r="B3" s="123"/>
      <c r="C3" s="123"/>
      <c r="D3" s="123"/>
      <c r="E3" s="123"/>
      <c r="F3" s="123"/>
      <c r="G3" s="124"/>
      <c r="H3" s="106"/>
    </row>
    <row r="4" spans="1:8" ht="12.75" customHeight="1">
      <c r="A4" s="128"/>
      <c r="B4" s="123"/>
      <c r="C4" s="123"/>
      <c r="D4" s="123"/>
      <c r="E4" s="123"/>
      <c r="F4" s="123"/>
      <c r="G4" s="124"/>
      <c r="H4" s="106"/>
    </row>
    <row r="5" spans="1:8" ht="21" customHeight="1">
      <c r="A5" s="123" t="s">
        <v>1</v>
      </c>
      <c r="B5" s="123"/>
      <c r="C5" s="123"/>
      <c r="D5" s="123"/>
      <c r="E5" s="123"/>
      <c r="F5" s="123"/>
      <c r="G5" s="124"/>
      <c r="H5" s="106"/>
    </row>
    <row r="6" spans="1:8" ht="12.75" customHeight="1">
      <c r="A6" s="123"/>
      <c r="B6" s="123"/>
      <c r="C6" s="123"/>
      <c r="D6" s="123"/>
      <c r="E6" s="123"/>
      <c r="F6" s="123"/>
      <c r="G6" s="124"/>
      <c r="H6" s="106"/>
    </row>
    <row r="7" spans="1:8" ht="12.75" customHeight="1">
      <c r="A7" s="125"/>
      <c r="B7" s="125"/>
      <c r="C7" s="125"/>
      <c r="D7" s="125"/>
      <c r="E7" s="125"/>
      <c r="F7" s="125"/>
      <c r="G7" s="125"/>
      <c r="H7" s="106"/>
    </row>
    <row r="8" spans="1:8" ht="12.75" customHeight="1">
      <c r="A8" s="129"/>
      <c r="B8" s="129"/>
      <c r="C8" s="129"/>
      <c r="D8" s="129"/>
      <c r="E8" s="176" t="s">
        <v>59</v>
      </c>
      <c r="F8" s="176"/>
      <c r="G8" s="129"/>
      <c r="H8" s="106"/>
    </row>
    <row r="9" spans="1:8" ht="12.75" customHeight="1">
      <c r="A9" s="129"/>
      <c r="B9" s="129"/>
      <c r="C9" s="129"/>
      <c r="D9" s="129"/>
      <c r="E9" s="130"/>
      <c r="F9" s="130"/>
      <c r="G9" s="129"/>
      <c r="H9" s="106"/>
    </row>
    <row r="10" spans="1:8" ht="15" customHeight="1">
      <c r="A10" s="131" t="s">
        <v>4</v>
      </c>
      <c r="B10" s="151" t="s">
        <v>146</v>
      </c>
      <c r="C10" s="151" t="s">
        <v>68</v>
      </c>
      <c r="D10" s="132" t="s">
        <v>5</v>
      </c>
      <c r="E10" s="45" t="s">
        <v>147</v>
      </c>
      <c r="F10" s="45" t="s">
        <v>69</v>
      </c>
      <c r="G10" s="134" t="s">
        <v>5</v>
      </c>
      <c r="H10" s="106"/>
    </row>
    <row r="11" spans="1:8" ht="12.75" customHeight="1">
      <c r="A11" s="135" t="s">
        <v>6</v>
      </c>
      <c r="B11" s="100">
        <v>87503</v>
      </c>
      <c r="C11" s="100">
        <v>81423</v>
      </c>
      <c r="D11" s="136">
        <f>(B11-C11)/C11*100</f>
        <v>7.467177578816796</v>
      </c>
      <c r="E11" s="10">
        <f>SUM(JANUARY!B11+FEBRUARY!B11+MARCH!B10+APRIL!B11+MAY!B11+JUNE!B11+JULY!B11+AUGUST!B11+SEPTEMBER!B10+OCTOBER!B11+NOVEMBER!B11)+B11</f>
        <v>970467</v>
      </c>
      <c r="F11" s="10">
        <f>SUM(JANUARY!C11+FEBRUARY!C11+MARCH!C10+APRIL!C11+MAY!C11+JUNE!C11+JULY!C11+AUGUST!C11+SEPTEMBER!C10+OCTOBER!C11+NOVEMBER!C11)+C11</f>
        <v>986296</v>
      </c>
      <c r="G11" s="136">
        <f>(E11-F11)/F11*100</f>
        <v>-1.6048934599755043</v>
      </c>
      <c r="H11" s="106"/>
    </row>
    <row r="12" spans="1:8" ht="12.75" customHeight="1">
      <c r="A12" s="135" t="s">
        <v>7</v>
      </c>
      <c r="B12" s="100">
        <v>244414</v>
      </c>
      <c r="C12" s="100">
        <v>191919</v>
      </c>
      <c r="D12" s="136">
        <f>(B12-C12)/C12*100</f>
        <v>27.352685247422087</v>
      </c>
      <c r="E12" s="10">
        <f>SUM(JANUARY!B12+FEBRUARY!B12+MARCH!B11+APRIL!B12+MAY!B12+JUNE!B12+JULY!B12+AUGUST!B12+SEPTEMBER!B11+OCTOBER!B12+NOVEMBER!B12)+B12</f>
        <v>2034019</v>
      </c>
      <c r="F12" s="10">
        <f>SUM(JANUARY!C12+FEBRUARY!C12+MARCH!C11+APRIL!C12+MAY!C12+JUNE!C12+JULY!C12+AUGUST!C12+SEPTEMBER!C11+OCTOBER!C12+NOVEMBER!C12)+C12</f>
        <v>1936456</v>
      </c>
      <c r="G12" s="136">
        <f>(E12-F12)/F12*100</f>
        <v>5.038224467790645</v>
      </c>
      <c r="H12" s="106"/>
    </row>
    <row r="13" spans="1:8" ht="12.75" customHeight="1">
      <c r="A13" s="133" t="s">
        <v>8</v>
      </c>
      <c r="B13" s="102">
        <f>SUM(B11:B12)</f>
        <v>331917</v>
      </c>
      <c r="C13" s="102">
        <f>SUM(C11:C12)</f>
        <v>273342</v>
      </c>
      <c r="D13" s="137">
        <f>(B13-C13)/C13*100</f>
        <v>21.429198586386285</v>
      </c>
      <c r="E13" s="102">
        <f>SUM(E11:E12)</f>
        <v>3004486</v>
      </c>
      <c r="F13" s="102">
        <f>SUM(F11:F12)</f>
        <v>2922752</v>
      </c>
      <c r="G13" s="137">
        <f>(E13-F13)/F13*100</f>
        <v>2.796474008058159</v>
      </c>
      <c r="H13" s="106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06"/>
    </row>
    <row r="15" spans="1:8" ht="12.75" customHeight="1">
      <c r="A15" s="129"/>
      <c r="B15" s="100"/>
      <c r="C15" s="100"/>
      <c r="D15" s="129"/>
      <c r="E15" s="100"/>
      <c r="F15" s="100"/>
      <c r="G15" s="129"/>
      <c r="H15" s="106"/>
    </row>
    <row r="16" spans="1:8" ht="17.25" customHeight="1">
      <c r="A16" s="131" t="s">
        <v>9</v>
      </c>
      <c r="B16" s="100"/>
      <c r="C16" s="100"/>
      <c r="D16" s="129"/>
      <c r="E16" s="100"/>
      <c r="F16" s="100"/>
      <c r="G16" s="129"/>
      <c r="H16" s="106"/>
    </row>
    <row r="17" spans="1:8" ht="12.75" customHeight="1">
      <c r="A17" s="135" t="s">
        <v>6</v>
      </c>
      <c r="B17" s="100">
        <v>10325</v>
      </c>
      <c r="C17" s="100">
        <v>8905</v>
      </c>
      <c r="D17" s="136">
        <f>(B17-C17)/C17*100</f>
        <v>15.946097697922514</v>
      </c>
      <c r="E17" s="10">
        <f>SUM(JANUARY!B17+FEBRUARY!B17+MARCH!B16+APRIL!B17+MAY!B17+JUNE!B17+JULY!B17+AUGUST!B17+SEPTEMBER!B16+OCTOBER!B17+NOVEMBER!B17)+B17</f>
        <v>99807</v>
      </c>
      <c r="F17" s="10">
        <f>SUM(JANUARY!C17+FEBRUARY!C17+MARCH!C16+APRIL!C17+MAY!C17+JUNE!C17+JULY!C17+AUGUST!C17+SEPTEMBER!C16+OCTOBER!C17+NOVEMBER!C17)+C17</f>
        <v>113613</v>
      </c>
      <c r="G17" s="136">
        <f>(E17-F17)/F17*100</f>
        <v>-12.151778405640199</v>
      </c>
      <c r="H17" s="106"/>
    </row>
    <row r="18" spans="1:8" ht="12.75" customHeight="1">
      <c r="A18" s="135" t="s">
        <v>7</v>
      </c>
      <c r="B18" s="100">
        <v>52445</v>
      </c>
      <c r="C18" s="100">
        <v>48287</v>
      </c>
      <c r="D18" s="136">
        <f>(B18-C18)/C18*100</f>
        <v>8.611013316213475</v>
      </c>
      <c r="E18" s="10">
        <f>SUM(JANUARY!B18+FEBRUARY!B18+MARCH!B17+APRIL!B18+MAY!B18+JUNE!B18+JULY!B18+AUGUST!B18+SEPTEMBER!B17+OCTOBER!B18+NOVEMBER!B18)+B18</f>
        <v>718482</v>
      </c>
      <c r="F18" s="10">
        <f>SUM(JANUARY!C18+FEBRUARY!C18+MARCH!C17+APRIL!C18+MAY!C18+JUNE!C18+JULY!C18+AUGUST!C18+SEPTEMBER!C17+OCTOBER!C18+NOVEMBER!C18)+C18</f>
        <v>667396</v>
      </c>
      <c r="G18" s="136">
        <f>(E18-F18)/F18*100</f>
        <v>7.654525948612219</v>
      </c>
      <c r="H18" s="106"/>
    </row>
    <row r="19" spans="1:8" ht="12.75" customHeight="1">
      <c r="A19" s="133" t="s">
        <v>8</v>
      </c>
      <c r="B19" s="102">
        <f>SUM(B17:B18)</f>
        <v>62770</v>
      </c>
      <c r="C19" s="102">
        <f>SUM(C17:C18)</f>
        <v>57192</v>
      </c>
      <c r="D19" s="137">
        <f>(B19-C19)/C19*100</f>
        <v>9.753112323401874</v>
      </c>
      <c r="E19" s="102">
        <f>SUM(E17:E18)</f>
        <v>818289</v>
      </c>
      <c r="F19" s="102">
        <f>SUM(F17:F18)</f>
        <v>781009</v>
      </c>
      <c r="G19" s="137">
        <f>(E19-F19)/F19*100</f>
        <v>4.773312471431187</v>
      </c>
      <c r="H19" s="106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06"/>
    </row>
    <row r="21" spans="1:8" ht="12.75" customHeight="1">
      <c r="A21" s="129"/>
      <c r="B21" s="100"/>
      <c r="C21" s="100"/>
      <c r="D21" s="129"/>
      <c r="E21" s="100"/>
      <c r="F21" s="100"/>
      <c r="G21" s="129"/>
      <c r="H21" s="106"/>
    </row>
    <row r="22" spans="1:8" ht="15.75" customHeight="1">
      <c r="A22" s="131" t="s">
        <v>10</v>
      </c>
      <c r="B22" s="100"/>
      <c r="C22" s="100"/>
      <c r="D22" s="129"/>
      <c r="E22" s="100"/>
      <c r="F22" s="100"/>
      <c r="G22" s="129"/>
      <c r="H22" s="106"/>
    </row>
    <row r="23" spans="1:8" ht="12.75" customHeight="1">
      <c r="A23" s="135" t="s">
        <v>6</v>
      </c>
      <c r="B23" s="100">
        <v>17618</v>
      </c>
      <c r="C23" s="100">
        <v>16893</v>
      </c>
      <c r="D23" s="136">
        <f>(B23-C23)/C23*100</f>
        <v>4.2917184632688095</v>
      </c>
      <c r="E23" s="10">
        <f>SUM(JANUARY!B23+FEBRUARY!B23+MARCH!B22+APRIL!B23+MAY!B23+JUNE!B23+JULY!B23+AUGUST!B23+SEPTEMBER!B22+OCTOBER!B23+NOVEMBER!B23)+B23</f>
        <v>197266</v>
      </c>
      <c r="F23" s="10">
        <f>SUM(JANUARY!C23+FEBRUARY!C23+MARCH!C22+APRIL!C23+MAY!C23+JUNE!C23+JULY!C23+AUGUST!C23+SEPTEMBER!C22+OCTOBER!C23+NOVEMBER!C23)+C23</f>
        <v>194895</v>
      </c>
      <c r="G23" s="136">
        <f>(E23-F23)/F23*100</f>
        <v>1.216552502629621</v>
      </c>
      <c r="H23" s="106"/>
    </row>
    <row r="24" spans="1:8" ht="12.75" customHeight="1">
      <c r="A24" s="135" t="s">
        <v>7</v>
      </c>
      <c r="B24" s="100">
        <v>168701</v>
      </c>
      <c r="C24" s="100">
        <v>122018</v>
      </c>
      <c r="D24" s="136">
        <f>(B24-C24)/C24*100</f>
        <v>38.25910931174089</v>
      </c>
      <c r="E24" s="10">
        <f>SUM(JANUARY!B24+FEBRUARY!B24+MARCH!B23+APRIL!B24+MAY!B24+JUNE!B24+JULY!B24+AUGUST!B24+SEPTEMBER!B23+OCTOBER!B24+NOVEMBER!B24)+B24</f>
        <v>1565954</v>
      </c>
      <c r="F24" s="10">
        <f>SUM(JANUARY!C24+FEBRUARY!C24+MARCH!C23+APRIL!C24+MAY!C24+JUNE!C24+JULY!C24+AUGUST!C24+SEPTEMBER!C23+OCTOBER!C24+NOVEMBER!C24)+C24</f>
        <v>1356150</v>
      </c>
      <c r="G24" s="136">
        <f>(E24-F24)/F24*100</f>
        <v>15.470560041293368</v>
      </c>
      <c r="H24" s="106"/>
    </row>
    <row r="25" spans="1:8" ht="12.75" customHeight="1">
      <c r="A25" s="133" t="s">
        <v>8</v>
      </c>
      <c r="B25" s="102">
        <f>SUM(B23:B24)</f>
        <v>186319</v>
      </c>
      <c r="C25" s="102">
        <f>SUM(C23:C24)</f>
        <v>138911</v>
      </c>
      <c r="D25" s="137">
        <f>(B25-C25)/C25*100</f>
        <v>34.12832677037815</v>
      </c>
      <c r="E25" s="102">
        <f>SUM(E23:E24)</f>
        <v>1763220</v>
      </c>
      <c r="F25" s="102">
        <f>SUM(F23:F24)</f>
        <v>1551045</v>
      </c>
      <c r="G25" s="137">
        <f>(E25-F25)/F25*100</f>
        <v>13.67948705550129</v>
      </c>
      <c r="H25" s="106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06"/>
    </row>
    <row r="27" spans="1:8" ht="12.75" customHeight="1">
      <c r="A27" s="129"/>
      <c r="B27" s="100"/>
      <c r="C27" s="100"/>
      <c r="D27" s="129"/>
      <c r="E27" s="100"/>
      <c r="F27" s="100"/>
      <c r="G27" s="129"/>
      <c r="H27" s="106"/>
    </row>
    <row r="28" spans="1:8" ht="12.75" customHeight="1">
      <c r="A28" s="131" t="s">
        <v>49</v>
      </c>
      <c r="B28" s="100"/>
      <c r="C28" s="100"/>
      <c r="D28" s="129"/>
      <c r="E28" s="100"/>
      <c r="F28" s="100"/>
      <c r="G28" s="129"/>
      <c r="H28" s="106"/>
    </row>
    <row r="29" spans="1:8" ht="12.75" customHeight="1">
      <c r="A29" s="135" t="s">
        <v>6</v>
      </c>
      <c r="B29" s="100">
        <f aca="true" t="shared" si="0" ref="B29:C31">(B11+B17+B23)</f>
        <v>115446</v>
      </c>
      <c r="C29" s="100">
        <f t="shared" si="0"/>
        <v>107221</v>
      </c>
      <c r="D29" s="136">
        <f>(B29-C29)/C29*100</f>
        <v>7.671071898228892</v>
      </c>
      <c r="E29" s="100">
        <f aca="true" t="shared" si="1" ref="E29:F31">(E11+E17+E23)</f>
        <v>1267540</v>
      </c>
      <c r="F29" s="100">
        <f t="shared" si="1"/>
        <v>1294804</v>
      </c>
      <c r="G29" s="136">
        <f>(E29-F29)/F29*100</f>
        <v>-2.1056468778286135</v>
      </c>
      <c r="H29" s="106"/>
    </row>
    <row r="30" spans="1:8" ht="12.75" customHeight="1">
      <c r="A30" s="135" t="s">
        <v>7</v>
      </c>
      <c r="B30" s="100">
        <f t="shared" si="0"/>
        <v>465560</v>
      </c>
      <c r="C30" s="100">
        <f t="shared" si="0"/>
        <v>362224</v>
      </c>
      <c r="D30" s="136">
        <f>(B30-C30)/C30*100</f>
        <v>28.5282035425593</v>
      </c>
      <c r="E30" s="100">
        <f t="shared" si="1"/>
        <v>4318455</v>
      </c>
      <c r="F30" s="100">
        <f t="shared" si="1"/>
        <v>3960002</v>
      </c>
      <c r="G30" s="136">
        <f>(E30-F30)/F30*100</f>
        <v>9.051838862707646</v>
      </c>
      <c r="H30" s="106"/>
    </row>
    <row r="31" spans="1:8" ht="12.75" customHeight="1">
      <c r="A31" s="133" t="s">
        <v>8</v>
      </c>
      <c r="B31" s="102">
        <f t="shared" si="0"/>
        <v>581006</v>
      </c>
      <c r="C31" s="102">
        <f t="shared" si="0"/>
        <v>469445</v>
      </c>
      <c r="D31" s="137">
        <f>(B31-C31)/C31*100</f>
        <v>23.76444524917722</v>
      </c>
      <c r="E31" s="102">
        <f t="shared" si="1"/>
        <v>5585995</v>
      </c>
      <c r="F31" s="102">
        <f t="shared" si="1"/>
        <v>5254806</v>
      </c>
      <c r="G31" s="137">
        <f>(E31-F31)/F31*100</f>
        <v>6.302592331667429</v>
      </c>
      <c r="H31" s="106"/>
    </row>
    <row r="32" spans="1:8" ht="12.75" customHeight="1">
      <c r="A32" s="133"/>
      <c r="B32" s="102"/>
      <c r="C32" s="102"/>
      <c r="D32" s="137"/>
      <c r="E32" s="102"/>
      <c r="F32" s="102"/>
      <c r="G32" s="137"/>
      <c r="H32" s="106"/>
    </row>
    <row r="33" spans="1:8" ht="12.75" customHeight="1">
      <c r="A33" s="129"/>
      <c r="B33" s="129"/>
      <c r="C33" s="129"/>
      <c r="D33" s="129"/>
      <c r="E33" s="129"/>
      <c r="F33" s="129"/>
      <c r="G33" s="129"/>
      <c r="H33" s="106"/>
    </row>
    <row r="34" spans="1:8" ht="12.75" customHeight="1">
      <c r="A34" s="145" t="s">
        <v>65</v>
      </c>
      <c r="B34" s="129"/>
      <c r="C34" s="129"/>
      <c r="D34" s="129"/>
      <c r="E34" s="129"/>
      <c r="F34" s="129"/>
      <c r="G34" s="129"/>
      <c r="H34" s="106"/>
    </row>
    <row r="35" spans="1:8" ht="12.75" customHeight="1">
      <c r="A35" s="145" t="s">
        <v>62</v>
      </c>
      <c r="B35" s="129"/>
      <c r="C35" s="129"/>
      <c r="D35" s="129"/>
      <c r="E35" s="129"/>
      <c r="F35" s="129"/>
      <c r="G35" s="129"/>
      <c r="H35" s="106"/>
    </row>
    <row r="36" spans="1:8" ht="12.75" customHeight="1">
      <c r="A36" s="145" t="s">
        <v>63</v>
      </c>
      <c r="B36" s="129"/>
      <c r="C36" s="129"/>
      <c r="D36" s="129"/>
      <c r="E36" s="129"/>
      <c r="F36" s="129"/>
      <c r="G36" s="129"/>
      <c r="H36" s="106"/>
    </row>
    <row r="37" spans="1:8" ht="12.75" customHeight="1">
      <c r="A37" s="145" t="s">
        <v>64</v>
      </c>
      <c r="B37" s="129"/>
      <c r="C37" s="129"/>
      <c r="D37" s="129"/>
      <c r="E37" s="129"/>
      <c r="F37" s="129"/>
      <c r="G37" s="129"/>
      <c r="H37" s="106"/>
    </row>
    <row r="38" spans="1:8" ht="12.75" customHeight="1">
      <c r="A38" s="129"/>
      <c r="B38" s="129"/>
      <c r="C38" s="129"/>
      <c r="D38" s="129"/>
      <c r="E38" s="129"/>
      <c r="F38" s="129"/>
      <c r="G38" s="129"/>
      <c r="H38" s="106"/>
    </row>
    <row r="39" spans="1:8" ht="12.75" customHeight="1">
      <c r="A39" s="177"/>
      <c r="B39" s="177"/>
      <c r="C39" s="177"/>
      <c r="D39" s="177"/>
      <c r="E39" s="177"/>
      <c r="F39" s="177"/>
      <c r="G39" s="177"/>
      <c r="H39" s="106"/>
    </row>
    <row r="40" spans="1:8" ht="3.75" customHeight="1">
      <c r="A40" s="140"/>
      <c r="B40" s="140"/>
      <c r="C40" s="140"/>
      <c r="D40" s="140"/>
      <c r="E40" s="140"/>
      <c r="F40" s="140"/>
      <c r="G40" s="140"/>
      <c r="H40" s="106"/>
    </row>
    <row r="41" spans="1:8" ht="12.75" customHeight="1">
      <c r="A41" s="140"/>
      <c r="B41" s="140"/>
      <c r="C41" s="140"/>
      <c r="D41" s="140"/>
      <c r="E41" s="140"/>
      <c r="F41" s="140"/>
      <c r="G41" s="140"/>
      <c r="H41" s="106"/>
    </row>
    <row r="42" spans="1:8" ht="6" customHeight="1">
      <c r="A42" s="140"/>
      <c r="B42" s="140"/>
      <c r="C42" s="140"/>
      <c r="D42" s="140"/>
      <c r="E42" s="140"/>
      <c r="F42" s="140"/>
      <c r="G42" s="140"/>
      <c r="H42" s="106"/>
    </row>
    <row r="43" spans="1:8" ht="12.75" customHeight="1">
      <c r="A43" s="140"/>
      <c r="B43" s="140"/>
      <c r="C43" s="140"/>
      <c r="D43" s="140"/>
      <c r="E43" s="140"/>
      <c r="F43" s="140"/>
      <c r="G43" s="140"/>
      <c r="H43" s="106"/>
    </row>
    <row r="44" spans="1:8" ht="12.75" customHeight="1">
      <c r="A44" s="140"/>
      <c r="B44" s="140"/>
      <c r="C44" s="140"/>
      <c r="D44" s="140"/>
      <c r="E44" s="140"/>
      <c r="F44" s="140"/>
      <c r="G44" s="140"/>
      <c r="H44" s="106"/>
    </row>
    <row r="45" spans="1:8" ht="18.75" customHeight="1">
      <c r="A45" s="140"/>
      <c r="B45" s="140"/>
      <c r="C45" s="140"/>
      <c r="D45" s="140"/>
      <c r="E45" s="140"/>
      <c r="F45" s="140"/>
      <c r="G45" s="140"/>
      <c r="H45" s="106"/>
    </row>
    <row r="46" spans="1:8" ht="15.75" customHeight="1">
      <c r="A46" s="140"/>
      <c r="B46" s="140"/>
      <c r="C46" s="140"/>
      <c r="D46" s="140"/>
      <c r="E46" s="140"/>
      <c r="F46" s="140"/>
      <c r="G46" s="140"/>
      <c r="H46" s="106"/>
    </row>
    <row r="47" spans="1:8" ht="18" customHeight="1">
      <c r="A47" s="140"/>
      <c r="B47" s="140"/>
      <c r="C47" s="140"/>
      <c r="D47" s="140"/>
      <c r="E47" s="140"/>
      <c r="F47" s="140"/>
      <c r="G47" s="140"/>
      <c r="H47" s="106"/>
    </row>
    <row r="48" spans="1:8" ht="15.75" customHeight="1">
      <c r="A48" s="140"/>
      <c r="B48" s="140"/>
      <c r="C48" s="140"/>
      <c r="D48" s="140"/>
      <c r="E48" s="140"/>
      <c r="F48" s="140"/>
      <c r="G48" s="140"/>
      <c r="H48" s="106"/>
    </row>
    <row r="49" spans="1:8" ht="12.75" customHeight="1">
      <c r="A49" s="140"/>
      <c r="B49" s="140"/>
      <c r="C49" s="140"/>
      <c r="D49" s="140"/>
      <c r="E49" s="140"/>
      <c r="F49" s="140"/>
      <c r="G49" s="140"/>
      <c r="H49" s="106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148</v>
      </c>
      <c r="B52" s="104"/>
      <c r="C52" s="104"/>
      <c r="D52" s="104"/>
      <c r="E52" s="104"/>
      <c r="F52" s="104"/>
      <c r="G52" s="104"/>
    </row>
    <row r="53" spans="1:7" ht="12.7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55" t="s">
        <v>15</v>
      </c>
      <c r="F54" s="155"/>
    </row>
    <row r="55" spans="1:7" ht="12.75" customHeight="1">
      <c r="A55" s="113" t="s">
        <v>16</v>
      </c>
      <c r="B55" s="150" t="s">
        <v>146</v>
      </c>
      <c r="C55" s="150" t="s">
        <v>68</v>
      </c>
      <c r="D55" s="114" t="s">
        <v>5</v>
      </c>
      <c r="E55" s="45" t="s">
        <v>147</v>
      </c>
      <c r="F55" s="45" t="s">
        <v>69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87503</v>
      </c>
      <c r="C57" s="36">
        <f>(C58+C59)</f>
        <v>81423</v>
      </c>
      <c r="D57" s="119">
        <f>(B57-C57)/C57*100</f>
        <v>7.467177578816796</v>
      </c>
      <c r="E57" s="36">
        <f>(E58+E59)</f>
        <v>970467</v>
      </c>
      <c r="F57" s="36">
        <f>(F58+F59)</f>
        <v>986296</v>
      </c>
      <c r="G57" s="119">
        <f>(E57-F57)/F57*100</f>
        <v>-1.6048934599755043</v>
      </c>
    </row>
    <row r="58" spans="1:7" ht="12.75" customHeight="1">
      <c r="A58" s="110" t="s">
        <v>18</v>
      </c>
      <c r="B58" s="100">
        <v>87503</v>
      </c>
      <c r="C58" s="100">
        <v>81423</v>
      </c>
      <c r="D58" s="118">
        <f>(B58-C58)/C58*100</f>
        <v>7.467177578816796</v>
      </c>
      <c r="E58" s="10">
        <f>SUM(JANUARY!B58+FEBRUARY!B58+MARCH!B58+APRIL!B58+MAY!B58+JUNE!B58+JULY!B58+AUGUST!B58+SEPTEMBER!B57+OCTOBER!B58+NOVEMBER!B58)+B58</f>
        <v>970467</v>
      </c>
      <c r="F58" s="10">
        <f>SUM(JANUARY!C58+FEBRUARY!C58+MARCH!C58+APRIL!C58+MAY!C58+JUNE!C58+JULY!C58+AUGUST!C58+SEPTEMBER!C57+OCTOBER!C58+NOVEMBER!C58)+C58</f>
        <v>986296</v>
      </c>
      <c r="G58" s="118">
        <f>(E58-F58)/F58*100</f>
        <v>-1.6048934599755043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SUM(JANUARY!B59+FEBRUARY!B59+MARCH!B59+APRIL!B59+MAY!B59+JUNE!B59+JULY!B59+AUGUST!B59+SEPTEMBER!B58+OCTOBER!B59+NOVEMBER!B59)+B59</f>
        <v>0</v>
      </c>
      <c r="F59" s="10">
        <f>SUM(JANUARY!C59+FEBRUARY!C59+MARCH!C59+APRIL!C59+MAY!C59+JUNE!C59+JULY!C59+AUGUST!C59+SEPTEMBER!C58+OCTOBER!C59+NOVEMBER!C59)+C59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10325</v>
      </c>
      <c r="C61" s="36">
        <f>(C62+C63)</f>
        <v>8905</v>
      </c>
      <c r="D61" s="119">
        <f>(B61-C61)/C61*100</f>
        <v>15.946097697922514</v>
      </c>
      <c r="E61" s="36">
        <f>(E62+E63)</f>
        <v>99807</v>
      </c>
      <c r="F61" s="36">
        <f>(F62+F63)</f>
        <v>113613</v>
      </c>
      <c r="G61" s="119">
        <f>(E61-F61)/F61*100</f>
        <v>-12.151778405640199</v>
      </c>
    </row>
    <row r="62" spans="1:7" ht="12.75" customHeight="1">
      <c r="A62" s="110" t="s">
        <v>20</v>
      </c>
      <c r="B62" s="100">
        <v>10323</v>
      </c>
      <c r="C62" s="100">
        <v>8886</v>
      </c>
      <c r="D62" s="118">
        <f>(B62-C62)/C62*100</f>
        <v>16.171505739365294</v>
      </c>
      <c r="E62" s="10">
        <f>SUM(JANUARY!B62+FEBRUARY!B62+MARCH!B62+APRIL!B62+MAY!B62+JUNE!B62+JULY!B62+AUGUST!B62+SEPTEMBER!B61+OCTOBER!B62+NOVEMBER!B62)+B62</f>
        <v>99180</v>
      </c>
      <c r="F62" s="10">
        <f>SUM(JANUARY!C62+FEBRUARY!C62+MARCH!C62+APRIL!C62+MAY!C62+JUNE!C62+JULY!C62+AUGUST!C62+SEPTEMBER!C61+OCTOBER!C62+NOVEMBER!C62)+C62</f>
        <v>112914</v>
      </c>
      <c r="G62" s="118">
        <f>(E62-F62)/F62*100</f>
        <v>-12.163239279451618</v>
      </c>
    </row>
    <row r="63" spans="1:7" ht="12.75" customHeight="1">
      <c r="A63" s="110" t="s">
        <v>21</v>
      </c>
      <c r="B63" s="100">
        <v>2</v>
      </c>
      <c r="C63" s="100">
        <v>19</v>
      </c>
      <c r="D63" s="118">
        <f>(B63-C63)/C63*100</f>
        <v>-89.47368421052632</v>
      </c>
      <c r="E63" s="10">
        <f>SUM(JANUARY!B63+FEBRUARY!B63+MARCH!B63+APRIL!B63+MAY!B63+JUNE!B63+JULY!B63+AUGUST!B63+SEPTEMBER!B62+OCTOBER!B63+NOVEMBER!B63)+B63</f>
        <v>627</v>
      </c>
      <c r="F63" s="10">
        <f>SUM(JANUARY!C63+FEBRUARY!C63+MARCH!C63+APRIL!C63+MAY!C63+JUNE!C63+JULY!C63+AUGUST!C63+SEPTEMBER!C62+OCTOBER!C63+NOVEMBER!C63)+C63</f>
        <v>699</v>
      </c>
      <c r="G63" s="118">
        <f>(E63-F63)/F63*100</f>
        <v>-10.300429184549357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17618</v>
      </c>
      <c r="C65" s="102">
        <f>SUM(C67+C73+C78+C82+C83+C84+C86+C91+C92+C93+C94)</f>
        <v>16893</v>
      </c>
      <c r="D65" s="119">
        <f>(B65-C65)/C65*100</f>
        <v>4.2917184632688095</v>
      </c>
      <c r="E65" s="102">
        <f>SUM(E67+E73+E78+E82+E83+E84+E86+E91+E92+E93+E94)</f>
        <v>197266</v>
      </c>
      <c r="F65" s="102">
        <f>SUM(F67+F73+F78+F82+F83+F84+F86+F91+F92+F93+F94)</f>
        <v>194895</v>
      </c>
      <c r="G65" s="119">
        <f>(E65-F65)/F65*100</f>
        <v>1.216552502629621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6277</v>
      </c>
      <c r="C67" s="102">
        <f>SUM(C68:C71)</f>
        <v>6064</v>
      </c>
      <c r="D67" s="120">
        <f>(B67-C67)/C67*100</f>
        <v>3.5125329815303434</v>
      </c>
      <c r="E67" s="102">
        <f>SUM(E68:E71)</f>
        <v>75596</v>
      </c>
      <c r="F67" s="102">
        <f>SUM(F68:F71)</f>
        <v>77202</v>
      </c>
      <c r="G67" s="120">
        <f>(E67-F67)/F67*100</f>
        <v>-2.0802569881609285</v>
      </c>
    </row>
    <row r="68" spans="1:7" ht="12.75" customHeight="1">
      <c r="A68" s="110" t="s">
        <v>24</v>
      </c>
      <c r="B68" s="100">
        <v>4624</v>
      </c>
      <c r="C68" s="100">
        <v>4247</v>
      </c>
      <c r="D68" s="118">
        <f>(B68-C68)/C68*100</f>
        <v>8.876854250058864</v>
      </c>
      <c r="E68" s="10">
        <f>SUM(JANUARY!B68+FEBRUARY!B68+MARCH!B68+APRIL!B68+MAY!B68+JUNE!B68+JULY!B68+AUGUST!B68+SEPTEMBER!B67+OCTOBER!B68+NOVEMBER!B68)+B68</f>
        <v>54058</v>
      </c>
      <c r="F68" s="10">
        <f>SUM(JANUARY!C68+FEBRUARY!C68+MARCH!C68+APRIL!C68+MAY!C68+JUNE!C68+JULY!C68+AUGUST!C68+SEPTEMBER!C67+OCTOBER!C68+NOVEMBER!C68)+C68</f>
        <v>54248</v>
      </c>
      <c r="G68" s="118">
        <f>(E68-F68)/F68*100</f>
        <v>-0.35024332694292876</v>
      </c>
    </row>
    <row r="69" spans="1:7" ht="12.75" customHeight="1">
      <c r="A69" s="110" t="s">
        <v>25</v>
      </c>
      <c r="B69" s="100">
        <v>1517</v>
      </c>
      <c r="C69" s="100">
        <v>1708</v>
      </c>
      <c r="D69" s="121">
        <f>(B69-C69)/C69*100</f>
        <v>-11.182669789227166</v>
      </c>
      <c r="E69" s="10">
        <f>SUM(JANUARY!B69+FEBRUARY!B69+MARCH!B69+APRIL!B69+MAY!B69+JUNE!B69+JULY!B69+AUGUST!B69+SEPTEMBER!B68+OCTOBER!B69+NOVEMBER!B69)+B69</f>
        <v>19862</v>
      </c>
      <c r="F69" s="10">
        <f>SUM(JANUARY!C69+FEBRUARY!C69+MARCH!C69+APRIL!C69+MAY!C69+JUNE!C69+JULY!C69+AUGUST!C69+SEPTEMBER!C68+OCTOBER!C69+NOVEMBER!C69)+C69</f>
        <v>21523</v>
      </c>
      <c r="G69" s="121">
        <f>(E69-F69)/F69*100</f>
        <v>-7.71732565162849</v>
      </c>
    </row>
    <row r="70" spans="1:7" ht="12.75" customHeight="1">
      <c r="A70" s="34" t="s">
        <v>66</v>
      </c>
      <c r="B70" s="10">
        <v>106</v>
      </c>
      <c r="C70" s="10">
        <v>78</v>
      </c>
      <c r="D70" s="121">
        <f>(+B70-C70)/C70*100</f>
        <v>35.8974358974359</v>
      </c>
      <c r="E70" s="10">
        <f>SUM(JANUARY!B70+FEBRUARY!B70+MARCH!B70+APRIL!B70+MAY!B70+JUNE!B70+JULY!B70+AUGUST!B70+SEPTEMBER!B69+OCTOBER!B70+NOVEMBER!B70)+B70</f>
        <v>976</v>
      </c>
      <c r="F70" s="10">
        <f>SUM(JANUARY!C70+FEBRUARY!C70+MARCH!C70+APRIL!C70+MAY!C70+JUNE!C70+JULY!C70+AUGUST!C70+SEPTEMBER!C69+OCTOBER!C70+NOVEMBER!C70)+C70</f>
        <v>791</v>
      </c>
      <c r="G70" s="121">
        <f>(+E70-F70)/F70*100</f>
        <v>23.38811630847029</v>
      </c>
    </row>
    <row r="71" spans="1:7" ht="12.75" customHeight="1">
      <c r="A71" s="110" t="s">
        <v>26</v>
      </c>
      <c r="B71" s="100">
        <v>30</v>
      </c>
      <c r="C71" s="100">
        <v>31</v>
      </c>
      <c r="D71" s="118">
        <f>(B71-C71)/C71*100</f>
        <v>-3.225806451612903</v>
      </c>
      <c r="E71" s="10">
        <f>SUM(JANUARY!B71+FEBRUARY!B71+MARCH!B71+APRIL!B71+MAY!B71+JUNE!B71+JULY!B71+AUGUST!B71+SEPTEMBER!B70+OCTOBER!B71+NOVEMBER!B71)+B71</f>
        <v>700</v>
      </c>
      <c r="F71" s="10">
        <f>SUM(JANUARY!C71+FEBRUARY!C71+MARCH!C71+APRIL!C71+MAY!C71+JUNE!C71+JULY!C71+AUGUST!C71+SEPTEMBER!C70+OCTOBER!C71+NOVEMBER!C71)+C71</f>
        <v>640</v>
      </c>
      <c r="G71" s="118">
        <f>(E71-F71)/F71*100</f>
        <v>9.375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674</v>
      </c>
      <c r="C73" s="102">
        <f>SUM(C74:C76)</f>
        <v>726</v>
      </c>
      <c r="D73" s="120">
        <f>(B73-C73)/C73*100</f>
        <v>-7.162534435261708</v>
      </c>
      <c r="E73" s="102">
        <f>SUM(E74:E76)</f>
        <v>9116</v>
      </c>
      <c r="F73" s="102">
        <f>SUM(F74:F76)</f>
        <v>8000</v>
      </c>
      <c r="G73" s="120">
        <f>(E73-F73)/F73*100</f>
        <v>13.950000000000001</v>
      </c>
    </row>
    <row r="74" spans="1:7" ht="12.75" customHeight="1">
      <c r="A74" s="110" t="s">
        <v>28</v>
      </c>
      <c r="B74" s="100">
        <v>344</v>
      </c>
      <c r="C74" s="100">
        <v>467</v>
      </c>
      <c r="D74" s="118">
        <f>(B74-C74)/C74*100</f>
        <v>-26.33832976445396</v>
      </c>
      <c r="E74" s="10">
        <f>SUM(JANUARY!B74+FEBRUARY!B74+MARCH!B74+APRIL!B74+MAY!B74+JUNE!B74+JULY!B74+AUGUST!B74+SEPTEMBER!B73+OCTOBER!B74+NOVEMBER!B74)+B74</f>
        <v>4877</v>
      </c>
      <c r="F74" s="10">
        <f>SUM(JANUARY!C74+FEBRUARY!C74+MARCH!C74+APRIL!C74+MAY!C74+JUNE!C74+JULY!C74+AUGUST!C74+SEPTEMBER!C73+OCTOBER!C74+NOVEMBER!C74)+C74</f>
        <v>4574</v>
      </c>
      <c r="G74" s="118">
        <f>(E74-F74)/F74*100</f>
        <v>6.624398775688675</v>
      </c>
    </row>
    <row r="75" spans="1:7" ht="12.75" customHeight="1">
      <c r="A75" s="110" t="s">
        <v>29</v>
      </c>
      <c r="B75" s="100">
        <v>210</v>
      </c>
      <c r="C75" s="100">
        <v>211</v>
      </c>
      <c r="D75" s="118">
        <f>(B75-C75)/C75*100</f>
        <v>-0.47393364928909953</v>
      </c>
      <c r="E75" s="10">
        <f>SUM(JANUARY!B75+FEBRUARY!B75+MARCH!B75+APRIL!B75+MAY!B75+JUNE!B75+JULY!B75+AUGUST!B75+SEPTEMBER!B74+OCTOBER!B75+NOVEMBER!B75)+B75</f>
        <v>3091</v>
      </c>
      <c r="F75" s="10">
        <f>SUM(JANUARY!C75+FEBRUARY!C75+MARCH!C75+APRIL!C75+MAY!C75+JUNE!C75+JULY!C75+AUGUST!C75+SEPTEMBER!C74+OCTOBER!C75+NOVEMBER!C75)+C75</f>
        <v>2133</v>
      </c>
      <c r="G75" s="118">
        <f>(E75-F75)/F75*100</f>
        <v>44.913267698077824</v>
      </c>
    </row>
    <row r="76" spans="1:7" ht="12.75" customHeight="1">
      <c r="A76" s="110" t="s">
        <v>30</v>
      </c>
      <c r="B76" s="100">
        <v>120</v>
      </c>
      <c r="C76" s="100">
        <v>48</v>
      </c>
      <c r="D76" s="118">
        <f>(B76-C76)/C76*100</f>
        <v>150</v>
      </c>
      <c r="E76" s="10">
        <f>SUM(JANUARY!B76+FEBRUARY!B76+MARCH!B76+APRIL!B76+MAY!B76+JUNE!B76+JULY!B76+AUGUST!B76+SEPTEMBER!B75+OCTOBER!B76+NOVEMBER!B76)+B76</f>
        <v>1148</v>
      </c>
      <c r="F76" s="10">
        <f>SUM(JANUARY!C76+FEBRUARY!C76+MARCH!C76+APRIL!C76+MAY!C76+JUNE!C76+JULY!C76+AUGUST!C76+SEPTEMBER!C75+OCTOBER!C76+NOVEMBER!C76)+C76</f>
        <v>1293</v>
      </c>
      <c r="G76" s="118">
        <f>(E76-F76)/F76*100</f>
        <v>-11.214230471771074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822</v>
      </c>
      <c r="C78" s="36">
        <f>(C79+C80)</f>
        <v>781</v>
      </c>
      <c r="D78" s="119">
        <f>(B78-C78)/C78*100</f>
        <v>5.249679897567221</v>
      </c>
      <c r="E78" s="36">
        <f>(E79+E80)</f>
        <v>8609</v>
      </c>
      <c r="F78" s="36">
        <f>(F79+F80)</f>
        <v>7392</v>
      </c>
      <c r="G78" s="119">
        <f>(E78-F78)/F78*100</f>
        <v>16.46374458874459</v>
      </c>
    </row>
    <row r="79" spans="1:7" ht="12.75" customHeight="1">
      <c r="A79" s="110" t="s">
        <v>32</v>
      </c>
      <c r="B79" s="100">
        <v>461</v>
      </c>
      <c r="C79" s="100">
        <v>343</v>
      </c>
      <c r="D79" s="118">
        <f>(B79-C79)/C79*100</f>
        <v>34.40233236151604</v>
      </c>
      <c r="E79" s="10">
        <f>SUM(JANUARY!B79+FEBRUARY!B79+MARCH!B79+APRIL!B79+MAY!B79+JUNE!B79+JULY!B79+AUGUST!B79+SEPTEMBER!B78+OCTOBER!B79+NOVEMBER!B79)+B79</f>
        <v>3395</v>
      </c>
      <c r="F79" s="10">
        <f>SUM(JANUARY!C79+FEBRUARY!C79+MARCH!C79+APRIL!C79+MAY!C79+JUNE!C79+JULY!C79+AUGUST!C79+SEPTEMBER!C78+OCTOBER!C79+NOVEMBER!C79)+C79</f>
        <v>2612</v>
      </c>
      <c r="G79" s="118">
        <f>(E79-F79)/F79*100</f>
        <v>29.977029096477796</v>
      </c>
    </row>
    <row r="80" spans="1:7" ht="12.75" customHeight="1">
      <c r="A80" s="110" t="s">
        <v>54</v>
      </c>
      <c r="B80" s="100">
        <v>361</v>
      </c>
      <c r="C80" s="100">
        <v>438</v>
      </c>
      <c r="D80" s="118">
        <f>(B80-C80)/C80*100</f>
        <v>-17.579908675799086</v>
      </c>
      <c r="E80" s="10">
        <f>SUM(JANUARY!B80+FEBRUARY!B80+MARCH!B80+APRIL!B80+MAY!B80+JUNE!B80+JULY!B80+AUGUST!B80+SEPTEMBER!B79+OCTOBER!B80+NOVEMBER!B80)+B80</f>
        <v>5214</v>
      </c>
      <c r="F80" s="10">
        <f>SUM(JANUARY!C80+FEBRUARY!C80+MARCH!C80+APRIL!C80+MAY!C80+JUNE!C80+JULY!C80+AUGUST!C80+SEPTEMBER!C79+OCTOBER!C80+NOVEMBER!C80)+C80</f>
        <v>4780</v>
      </c>
      <c r="G80" s="118">
        <f>(E80-F80)/F80*100</f>
        <v>9.07949790794979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1358</v>
      </c>
      <c r="C82" s="36">
        <v>1223</v>
      </c>
      <c r="D82" s="119">
        <f>(B82-C82)/C82*100</f>
        <v>11.038430089942764</v>
      </c>
      <c r="E82" s="142">
        <f>SUM(JANUARY!B82+FEBRUARY!B82+MARCH!B82+APRIL!B82+MAY!B82+JUNE!B82+JULY!B82+AUGUST!B82+SEPTEMBER!B81+OCTOBER!B82+NOVEMBER!B82)+B82</f>
        <v>17025</v>
      </c>
      <c r="F82" s="142">
        <f>SUM(JANUARY!C82+FEBRUARY!C82+MARCH!C82+APRIL!C82+MAY!C82+JUNE!C82+JULY!C82+AUGUST!C82+SEPTEMBER!C81+OCTOBER!C82+NOVEMBER!C82)+C82</f>
        <v>15269</v>
      </c>
      <c r="G82" s="119">
        <f>(E82-F82)/F82*100</f>
        <v>11.500425699128954</v>
      </c>
    </row>
    <row r="83" spans="1:7" ht="12.75" customHeight="1">
      <c r="A83" s="113" t="s">
        <v>35</v>
      </c>
      <c r="B83" s="36">
        <v>497</v>
      </c>
      <c r="C83" s="36">
        <v>432</v>
      </c>
      <c r="D83" s="119">
        <f>(B83-C83)/C83*100</f>
        <v>15.046296296296296</v>
      </c>
      <c r="E83" s="142">
        <f>SUM(JANUARY!B83+FEBRUARY!B83+MARCH!B83+APRIL!B83+MAY!B83+JUNE!B83+JULY!B83+AUGUST!B83+SEPTEMBER!B82+OCTOBER!B83+NOVEMBER!B83)+B83</f>
        <v>5246</v>
      </c>
      <c r="F83" s="142">
        <f>SUM(JANUARY!C83+FEBRUARY!C83+MARCH!C83+APRIL!C83+MAY!C83+JUNE!C83+JULY!C83+AUGUST!C83+SEPTEMBER!C82+OCTOBER!C83+NOVEMBER!C83)+C83</f>
        <v>5176</v>
      </c>
      <c r="G83" s="119">
        <f>(E83-F83)/F83*100</f>
        <v>1.3523956723338484</v>
      </c>
    </row>
    <row r="84" spans="1:7" ht="12.75" customHeight="1">
      <c r="A84" s="113" t="s">
        <v>36</v>
      </c>
      <c r="B84" s="36">
        <v>124</v>
      </c>
      <c r="C84" s="36">
        <v>104</v>
      </c>
      <c r="D84" s="119">
        <f>(B84-C84)/C84*100</f>
        <v>19.230769230769234</v>
      </c>
      <c r="E84" s="142">
        <f>SUM(JANUARY!B84+FEBRUARY!B84+MARCH!B84+APRIL!B84+MAY!B84+JUNE!B84+JULY!B84+AUGUST!B84+SEPTEMBER!B83+OCTOBER!B84+NOVEMBER!B84)+B84</f>
        <v>921</v>
      </c>
      <c r="F84" s="142">
        <f>SUM(JANUARY!C84+FEBRUARY!C84+MARCH!C84+APRIL!C84+MAY!C84+JUNE!C84+JULY!C84+AUGUST!C84+SEPTEMBER!C83+OCTOBER!C84+NOVEMBER!C84)+C84</f>
        <v>1149</v>
      </c>
      <c r="G84" s="119">
        <f>(E84-F84)/F84*100</f>
        <v>-19.843342036553523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3276</v>
      </c>
      <c r="C86" s="102">
        <f>SUM(C87:C89)</f>
        <v>3277</v>
      </c>
      <c r="D86" s="120">
        <f>(B86-C86)/C86*100</f>
        <v>-0.030515715593530668</v>
      </c>
      <c r="E86" s="102">
        <f>SUM(E87:E89)</f>
        <v>33815</v>
      </c>
      <c r="F86" s="102">
        <f>SUM(F87:F89)</f>
        <v>33551</v>
      </c>
      <c r="G86" s="120">
        <f>(E86-F86)/F86*100</f>
        <v>0.7868617924950077</v>
      </c>
    </row>
    <row r="87" spans="1:7" ht="12.75" customHeight="1">
      <c r="A87" s="110" t="s">
        <v>55</v>
      </c>
      <c r="B87" s="100">
        <v>554</v>
      </c>
      <c r="C87" s="100">
        <v>440</v>
      </c>
      <c r="D87" s="118">
        <f>(B87-C87)/C87*100</f>
        <v>25.90909090909091</v>
      </c>
      <c r="E87" s="10">
        <f>SUM(JANUARY!B87+FEBRUARY!B87+MARCH!B87+APRIL!B87+MAY!B87+JUNE!B87+JULY!B87+AUGUST!B87+SEPTEMBER!B86+OCTOBER!B87+NOVEMBER!B87)+B87</f>
        <v>5363</v>
      </c>
      <c r="F87" s="10">
        <f>SUM(JANUARY!C87+FEBRUARY!C87+MARCH!C87+APRIL!C87+MAY!C87+JUNE!C87+JULY!C87+AUGUST!C87+SEPTEMBER!C86+OCTOBER!C87+NOVEMBER!C87)+C87</f>
        <v>5727</v>
      </c>
      <c r="G87" s="118">
        <f>(E87-F87)/F87*100</f>
        <v>-6.355858215470578</v>
      </c>
    </row>
    <row r="88" spans="1:7" ht="12.75" customHeight="1">
      <c r="A88" s="110" t="s">
        <v>56</v>
      </c>
      <c r="B88" s="100">
        <v>2582</v>
      </c>
      <c r="C88" s="100">
        <v>2719</v>
      </c>
      <c r="D88" s="118">
        <f>(B88-C88)/C88*100</f>
        <v>-5.038617138653917</v>
      </c>
      <c r="E88" s="10">
        <f>SUM(JANUARY!B88+FEBRUARY!B88+MARCH!B88+APRIL!B88+MAY!B88+JUNE!B88+JULY!B88+AUGUST!B88+SEPTEMBER!B87+OCTOBER!B88+NOVEMBER!B88)+B88</f>
        <v>26734</v>
      </c>
      <c r="F88" s="10">
        <f>SUM(JANUARY!C88+FEBRUARY!C88+MARCH!C88+APRIL!C88+MAY!C88+JUNE!C88+JULY!C88+AUGUST!C88+SEPTEMBER!C87+OCTOBER!C88+NOVEMBER!C88)+C88</f>
        <v>26112</v>
      </c>
      <c r="G88" s="118">
        <f>(E88-F88)/F88*100</f>
        <v>2.382046568627451</v>
      </c>
    </row>
    <row r="89" spans="1:7" ht="12.75" customHeight="1">
      <c r="A89" s="110" t="s">
        <v>40</v>
      </c>
      <c r="B89" s="100">
        <v>140</v>
      </c>
      <c r="C89" s="100">
        <v>118</v>
      </c>
      <c r="D89" s="118">
        <f>(B89-C89)/C89*100</f>
        <v>18.64406779661017</v>
      </c>
      <c r="E89" s="10">
        <f>SUM(JANUARY!B89+FEBRUARY!B89+MARCH!B89+APRIL!B89+MAY!B89+JUNE!B89+JULY!B89+AUGUST!B89+SEPTEMBER!B88+OCTOBER!B89+NOVEMBER!B89)+B89</f>
        <v>1718</v>
      </c>
      <c r="F89" s="10">
        <f>SUM(JANUARY!C89+FEBRUARY!C89+MARCH!C89+APRIL!C89+MAY!C89+JUNE!C89+JULY!C89+AUGUST!C89+SEPTEMBER!C88+OCTOBER!C89+NOVEMBER!C89)+C89</f>
        <v>1712</v>
      </c>
      <c r="G89" s="118">
        <f>(E89-F89)/F89*100</f>
        <v>0.35046728971962615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2966</v>
      </c>
      <c r="C91" s="102">
        <v>2491</v>
      </c>
      <c r="D91" s="119">
        <f>(B91-C91)/C91*100</f>
        <v>19.0686471296668</v>
      </c>
      <c r="E91" s="142">
        <f>SUM(JANUARY!B91+FEBRUARY!B91+MARCH!B91+APRIL!B91+MAY!B91+JUNE!B91+JULY!B91+AUGUST!B91+SEPTEMBER!B90+OCTOBER!B91+NOVEMBER!B91)+B91</f>
        <v>30017</v>
      </c>
      <c r="F91" s="142">
        <f>SUM(JANUARY!C91+FEBRUARY!C91+MARCH!C91+APRIL!C91+MAY!C91+JUNE!C91+JULY!C91+AUGUST!C91+SEPTEMBER!C90+OCTOBER!C91+NOVEMBER!C91)+C91</f>
        <v>30048</v>
      </c>
      <c r="G91" s="119">
        <f>(E91-F91)/F91*100</f>
        <v>-0.10316826411075612</v>
      </c>
    </row>
    <row r="92" spans="1:7" ht="12.75" customHeight="1">
      <c r="A92" s="113" t="s">
        <v>42</v>
      </c>
      <c r="B92" s="102">
        <v>15</v>
      </c>
      <c r="C92" s="102">
        <v>35</v>
      </c>
      <c r="D92" s="119">
        <f>(B92-C92)/C92*100</f>
        <v>-57.14285714285714</v>
      </c>
      <c r="E92" s="142">
        <f>SUM(JANUARY!B92+FEBRUARY!B92+MARCH!B92+APRIL!B92+MAY!B92+JUNE!B92+JULY!B92+AUGUST!B92+SEPTEMBER!B91+OCTOBER!B92+NOVEMBER!B92)+B92</f>
        <v>251</v>
      </c>
      <c r="F92" s="142">
        <f>SUM(JANUARY!C92+FEBRUARY!C92+MARCH!C92+APRIL!C92+MAY!C92+JUNE!C92+JULY!C92+AUGUST!C92+SEPTEMBER!C91+OCTOBER!C92+NOVEMBER!C92)+C92</f>
        <v>307</v>
      </c>
      <c r="G92" s="119">
        <f>(E92-F92)/F92*100</f>
        <v>-18.241042345276874</v>
      </c>
    </row>
    <row r="93" spans="1:7" ht="12.75" customHeight="1">
      <c r="A93" s="113" t="s">
        <v>43</v>
      </c>
      <c r="B93" s="102">
        <v>157</v>
      </c>
      <c r="C93" s="102">
        <v>215</v>
      </c>
      <c r="D93" s="119">
        <f>(B93-C93)/C93*100</f>
        <v>-26.976744186046513</v>
      </c>
      <c r="E93" s="142">
        <f>SUM(JANUARY!B93+FEBRUARY!B93+MARCH!B93+APRIL!B93+MAY!B93+JUNE!B93+JULY!B93+AUGUST!B93+SEPTEMBER!B92+OCTOBER!B93+NOVEMBER!B93)+B93</f>
        <v>1259</v>
      </c>
      <c r="F93" s="142">
        <f>SUM(JANUARY!C93+FEBRUARY!C93+MARCH!C93+APRIL!C93+MAY!C93+JUNE!C93+JULY!C93+AUGUST!C93+SEPTEMBER!C92+OCTOBER!C93+NOVEMBER!C93)+C93</f>
        <v>1679</v>
      </c>
      <c r="G93" s="119">
        <f>(E93-F93)/F93*100</f>
        <v>-25.01488981536629</v>
      </c>
    </row>
    <row r="94" spans="1:7" ht="12.75" customHeight="1">
      <c r="A94" s="113" t="s">
        <v>44</v>
      </c>
      <c r="B94" s="102">
        <v>1452</v>
      </c>
      <c r="C94" s="102">
        <v>1545</v>
      </c>
      <c r="D94" s="119">
        <f>(B94-C94)/C94*100</f>
        <v>-6.019417475728155</v>
      </c>
      <c r="E94" s="142">
        <f>SUM(JANUARY!B94+FEBRUARY!B94+MARCH!B94+APRIL!B94+MAY!B94+JUNE!B94+JULY!B94+AUGUST!B94+SEPTEMBER!B93+OCTOBER!B94+NOVEMBER!B94)+B94</f>
        <v>15411</v>
      </c>
      <c r="F94" s="142">
        <f>SUM(JANUARY!C94+FEBRUARY!C94+MARCH!C94+APRIL!C94+MAY!C94+JUNE!C94+JULY!C94+AUGUST!C94+SEPTEMBER!C93+OCTOBER!C94+NOVEMBER!C94)+C94</f>
        <v>15122</v>
      </c>
      <c r="G94" s="119">
        <f>(E94-F94)/F94*100</f>
        <v>1.9111228673455893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115446</v>
      </c>
      <c r="C96" s="102">
        <f>SUM(C57+C61+C65)</f>
        <v>107221</v>
      </c>
      <c r="D96" s="119">
        <f>(B96-C96)/C96*100</f>
        <v>7.671071898228892</v>
      </c>
      <c r="E96" s="102">
        <f>SUM(E57+E61+E65)</f>
        <v>1267540</v>
      </c>
      <c r="F96" s="102">
        <f>SUM(F57+F61+F65)</f>
        <v>1294804</v>
      </c>
      <c r="G96" s="119">
        <f>(E96-F96)/F96*100</f>
        <v>-2.1056468778286135</v>
      </c>
    </row>
    <row r="97" spans="1:7" ht="12.75" customHeight="1">
      <c r="A97" s="180" t="s">
        <v>93</v>
      </c>
      <c r="B97" s="180"/>
      <c r="C97" s="180"/>
      <c r="D97" s="180"/>
      <c r="E97" s="180"/>
      <c r="F97" s="180"/>
      <c r="G97" s="180"/>
    </row>
    <row r="98" spans="1:7" ht="12.75" customHeight="1">
      <c r="A98" s="175">
        <f ca="1">NOW()</f>
        <v>40938.60038831019</v>
      </c>
      <c r="B98" s="175"/>
      <c r="C98" s="175"/>
      <c r="D98" s="175"/>
      <c r="E98" s="175"/>
      <c r="F98" s="175"/>
      <c r="G98" s="175"/>
    </row>
  </sheetData>
  <sheetProtection/>
  <mergeCells count="5">
    <mergeCell ref="E8:F8"/>
    <mergeCell ref="A39:G39"/>
    <mergeCell ref="A97:G97"/>
    <mergeCell ref="A98:G98"/>
    <mergeCell ref="E54:F54"/>
  </mergeCells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86" sqref="B86"/>
    </sheetView>
  </sheetViews>
  <sheetFormatPr defaultColWidth="9.625" defaultRowHeight="12.75"/>
  <cols>
    <col min="1" max="1" width="20.375" style="0" customWidth="1"/>
    <col min="2" max="2" width="11.625" style="0" customWidth="1"/>
    <col min="3" max="3" width="9.625" style="0" customWidth="1"/>
    <col min="4" max="4" width="7.625" style="0" customWidth="1"/>
    <col min="5" max="6" width="11.625" style="0" customWidth="1"/>
    <col min="7" max="7" width="11.25390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24.75" customHeight="1">
      <c r="A2" s="3" t="s">
        <v>107</v>
      </c>
      <c r="B2" s="2"/>
      <c r="C2" s="1"/>
      <c r="D2" s="1"/>
      <c r="E2" s="1"/>
      <c r="F2" s="1"/>
      <c r="G2" s="1"/>
    </row>
    <row r="3" spans="1:7" ht="5.25" customHeight="1">
      <c r="A3" s="3"/>
      <c r="B3" s="2"/>
      <c r="C3" s="1"/>
      <c r="D3" s="1"/>
      <c r="E3" s="1"/>
      <c r="F3" s="1"/>
      <c r="G3" s="1"/>
    </row>
    <row r="4" spans="1:7" ht="4.5" customHeight="1">
      <c r="A4" s="4"/>
      <c r="B4" s="1"/>
      <c r="C4" s="2"/>
      <c r="D4" s="2"/>
      <c r="E4" s="2"/>
      <c r="F4" s="1"/>
      <c r="G4" s="1"/>
    </row>
    <row r="5" spans="1:7" ht="18.75" customHeight="1">
      <c r="A5" s="1" t="s">
        <v>1</v>
      </c>
      <c r="B5" s="2"/>
      <c r="C5" s="1"/>
      <c r="D5" s="1"/>
      <c r="E5" s="1"/>
      <c r="F5" s="1"/>
      <c r="G5" s="1"/>
    </row>
    <row r="6" spans="1:7" ht="12" customHeight="1">
      <c r="A6" s="160"/>
      <c r="B6" s="160"/>
      <c r="C6" s="160"/>
      <c r="D6" s="160"/>
      <c r="E6" s="160"/>
      <c r="F6" s="160"/>
      <c r="G6" s="160"/>
    </row>
    <row r="7" spans="1:7" ht="12" customHeight="1">
      <c r="A7" s="161"/>
      <c r="B7" s="161"/>
      <c r="C7" s="161"/>
      <c r="D7" s="161"/>
      <c r="E7" s="161"/>
      <c r="F7" s="161"/>
      <c r="G7" s="161"/>
    </row>
    <row r="8" ht="12" customHeight="1"/>
    <row r="9" spans="1:7" ht="12" customHeight="1">
      <c r="A9" s="5"/>
      <c r="B9" s="37" t="s">
        <v>97</v>
      </c>
      <c r="C9" s="37" t="s">
        <v>67</v>
      </c>
      <c r="D9" s="9" t="s">
        <v>47</v>
      </c>
      <c r="E9" s="38" t="s">
        <v>98</v>
      </c>
      <c r="F9" s="38" t="s">
        <v>99</v>
      </c>
      <c r="G9" s="9" t="s">
        <v>47</v>
      </c>
    </row>
    <row r="10" spans="1:7" ht="15.75" customHeight="1">
      <c r="A10" s="6" t="s">
        <v>4</v>
      </c>
      <c r="B10" s="22"/>
      <c r="C10" s="22"/>
      <c r="D10" s="22"/>
      <c r="E10" s="22"/>
      <c r="F10" s="22"/>
      <c r="G10" s="22"/>
    </row>
    <row r="11" spans="1:7" ht="12.75">
      <c r="A11" s="9" t="s">
        <v>6</v>
      </c>
      <c r="B11" s="10">
        <v>76490</v>
      </c>
      <c r="C11" s="10">
        <v>79272</v>
      </c>
      <c r="D11" s="11">
        <f>(+B11-C11)/C11*100</f>
        <v>-3.5094358663840954</v>
      </c>
      <c r="E11" s="10">
        <f>SUM(JANUARY!B11)+B11</f>
        <v>137570</v>
      </c>
      <c r="F11" s="10">
        <f>SUM(JANUARY!C11)+C11</f>
        <v>149859</v>
      </c>
      <c r="G11" s="11">
        <f>(+E11-F11)/F11*100</f>
        <v>-8.2003750191847</v>
      </c>
    </row>
    <row r="12" spans="1:7" ht="12.75">
      <c r="A12" s="9" t="s">
        <v>7</v>
      </c>
      <c r="B12" s="10">
        <v>185217</v>
      </c>
      <c r="C12" s="10">
        <v>160628</v>
      </c>
      <c r="D12" s="11">
        <f>(+B12-C12)/C12*100</f>
        <v>15.308040939313194</v>
      </c>
      <c r="E12" s="10">
        <f>SUM(JANUARY!B12)+B12</f>
        <v>380601</v>
      </c>
      <c r="F12" s="10">
        <f>SUM(JANUARY!C12)+C12</f>
        <v>343192</v>
      </c>
      <c r="G12" s="11">
        <f>(+E12-F12)/F12*100</f>
        <v>10.90031236159351</v>
      </c>
    </row>
    <row r="13" spans="1:7" ht="12.75">
      <c r="A13" s="9" t="s">
        <v>8</v>
      </c>
      <c r="B13" s="12">
        <f>SUM(B11:B12)</f>
        <v>261707</v>
      </c>
      <c r="C13" s="12">
        <f>SUM(C11:C12)</f>
        <v>239900</v>
      </c>
      <c r="D13" s="13">
        <f>(+B13-C13)/C13*100</f>
        <v>9.090037515631513</v>
      </c>
      <c r="E13" s="12">
        <f>SUM(E11:E12)</f>
        <v>518171</v>
      </c>
      <c r="F13" s="12">
        <f>SUM(F11:F12)</f>
        <v>493051</v>
      </c>
      <c r="G13" s="13">
        <f>(+E13-F13)/F13*100</f>
        <v>5.094807636532529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8115</v>
      </c>
      <c r="C17" s="10">
        <v>10037</v>
      </c>
      <c r="D17" s="11">
        <f>(+B17-C17)/C17*100</f>
        <v>-19.1491481518382</v>
      </c>
      <c r="E17" s="10">
        <f>SUM(JANUARY!B17)+B17</f>
        <v>16595</v>
      </c>
      <c r="F17" s="10">
        <f>SUM(JANUARY!C17)+C17</f>
        <v>20657</v>
      </c>
      <c r="G17" s="11">
        <f>(+E17-F17)/F17*100</f>
        <v>-19.66403640412451</v>
      </c>
    </row>
    <row r="18" spans="1:7" ht="12.75">
      <c r="A18" s="9" t="s">
        <v>7</v>
      </c>
      <c r="B18" s="10">
        <v>59822</v>
      </c>
      <c r="C18" s="10">
        <v>42677</v>
      </c>
      <c r="D18" s="11">
        <f>(+B18-C18)/C18*100</f>
        <v>40.17386414227804</v>
      </c>
      <c r="E18" s="10">
        <f>SUM(JANUARY!B18)+B18</f>
        <v>116368</v>
      </c>
      <c r="F18" s="10">
        <f>SUM(JANUARY!C18)+C18</f>
        <v>77550</v>
      </c>
      <c r="G18" s="11">
        <f>(+E18-F18)/F18*100</f>
        <v>50.055448098001285</v>
      </c>
    </row>
    <row r="19" spans="1:7" ht="12.75">
      <c r="A19" s="9" t="s">
        <v>8</v>
      </c>
      <c r="B19" s="12">
        <f>SUM(B17:B18)</f>
        <v>67937</v>
      </c>
      <c r="C19" s="12">
        <f>SUM(C17:C18)</f>
        <v>52714</v>
      </c>
      <c r="D19" s="13">
        <f>(+B19-C19)/C19*100</f>
        <v>28.878476306104638</v>
      </c>
      <c r="E19" s="12">
        <f>SUM(E17:E18)</f>
        <v>132963</v>
      </c>
      <c r="F19" s="12">
        <f>SUM(F17:F18)</f>
        <v>98207</v>
      </c>
      <c r="G19" s="13">
        <f>(+E19-F19)/F19*100</f>
        <v>35.39055260826621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14476</v>
      </c>
      <c r="C23" s="10">
        <v>13807</v>
      </c>
      <c r="D23" s="11">
        <f>(+B23-C23)/C23*100</f>
        <v>4.845368291446368</v>
      </c>
      <c r="E23" s="10">
        <f>SUM(JANUARY!B23)+B23</f>
        <v>26255</v>
      </c>
      <c r="F23" s="10">
        <f>SUM(JANUARY!C23)+C23</f>
        <v>24364</v>
      </c>
      <c r="G23" s="11">
        <f>(+E23-F23)/F23*100</f>
        <v>7.761451321622065</v>
      </c>
    </row>
    <row r="24" spans="1:7" ht="12.75">
      <c r="A24" s="9" t="s">
        <v>7</v>
      </c>
      <c r="B24" s="10">
        <v>140699</v>
      </c>
      <c r="C24" s="10">
        <v>112835</v>
      </c>
      <c r="D24" s="11">
        <f>(+B24-C24)/C24*100</f>
        <v>24.694465369787743</v>
      </c>
      <c r="E24" s="10">
        <f>SUM(JANUARY!B24)+B24</f>
        <v>294809</v>
      </c>
      <c r="F24" s="10">
        <f>SUM(JANUARY!C24)+C24</f>
        <v>227644</v>
      </c>
      <c r="G24" s="11">
        <f>(+E24-F24)/F24*100</f>
        <v>29.504401609530674</v>
      </c>
    </row>
    <row r="25" spans="1:7" ht="12.75">
      <c r="A25" s="9" t="s">
        <v>8</v>
      </c>
      <c r="B25" s="12">
        <f>SUM(B23:B24)</f>
        <v>155175</v>
      </c>
      <c r="C25" s="12">
        <f>SUM(C23:C24)</f>
        <v>126642</v>
      </c>
      <c r="D25" s="13">
        <f>(+B25-C25)/C25*100</f>
        <v>22.53044013834273</v>
      </c>
      <c r="E25" s="12">
        <f>SUM(E23:E24)</f>
        <v>321064</v>
      </c>
      <c r="F25" s="12">
        <f>SUM(F23:F24)</f>
        <v>252008</v>
      </c>
      <c r="G25" s="13">
        <f>(+E25-F25)/F25*100</f>
        <v>27.402304688740042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99081</v>
      </c>
      <c r="C29" s="10">
        <f>SUM(C11+C17+C23)</f>
        <v>103116</v>
      </c>
      <c r="D29" s="11">
        <f>(+B29-C29)/C29*100</f>
        <v>-3.9130687769114396</v>
      </c>
      <c r="E29" s="10">
        <f>SUM(E11+E17+E23)</f>
        <v>180420</v>
      </c>
      <c r="F29" s="10">
        <f>SUM(F11+F17+F23)</f>
        <v>194880</v>
      </c>
      <c r="G29" s="11">
        <f>(+E29-F29)/F29*100</f>
        <v>-7.419950738916256</v>
      </c>
    </row>
    <row r="30" spans="1:7" ht="12.75">
      <c r="A30" s="9" t="s">
        <v>7</v>
      </c>
      <c r="B30" s="10">
        <f>SUM(B12+B18+B24)</f>
        <v>385738</v>
      </c>
      <c r="C30" s="10">
        <f>SUM(C12+C18+C24)</f>
        <v>316140</v>
      </c>
      <c r="D30" s="11">
        <f>(+B30-C30)/C30*100</f>
        <v>22.014930094262038</v>
      </c>
      <c r="E30" s="10">
        <f>SUM(E12+E18+E24)</f>
        <v>791778</v>
      </c>
      <c r="F30" s="10">
        <f>SUM(F12+F18+F24)</f>
        <v>648386</v>
      </c>
      <c r="G30" s="11">
        <f>(+E30-F30)/F30*100</f>
        <v>22.115221488434358</v>
      </c>
    </row>
    <row r="31" spans="1:7" ht="12.75">
      <c r="A31" s="18" t="s">
        <v>8</v>
      </c>
      <c r="B31" s="19">
        <f>SUM(B29:B30)</f>
        <v>484819</v>
      </c>
      <c r="C31" s="19">
        <f>SUM(C29:C30)</f>
        <v>419256</v>
      </c>
      <c r="D31" s="20">
        <f>(+B31-C31)/C31*100</f>
        <v>15.637939588222945</v>
      </c>
      <c r="E31" s="19">
        <f>SUM(E29:E30)</f>
        <v>972198</v>
      </c>
      <c r="F31" s="19">
        <f>SUM(F29:F30)</f>
        <v>843266</v>
      </c>
      <c r="G31" s="21">
        <f>(+E31-F31)/F31*100</f>
        <v>15.289600197328006</v>
      </c>
    </row>
    <row r="32" spans="1:7" ht="12.75">
      <c r="A32" s="14"/>
      <c r="B32" s="22"/>
      <c r="C32" s="22"/>
      <c r="D32" s="16" t="s">
        <v>2</v>
      </c>
      <c r="E32" s="10"/>
      <c r="F32" s="10"/>
      <c r="G32" s="22"/>
    </row>
    <row r="33" spans="1:7" ht="14.25">
      <c r="A33" s="23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2.75">
      <c r="A38" s="22"/>
      <c r="B38" s="22"/>
      <c r="C38" s="22"/>
      <c r="D38" s="22"/>
      <c r="E38" s="22"/>
      <c r="F38" s="22"/>
      <c r="G38" s="22"/>
    </row>
    <row r="39" spans="1:7" ht="15" customHeight="1">
      <c r="A39" s="24"/>
      <c r="B39" s="24"/>
      <c r="C39" s="24"/>
      <c r="D39" s="24"/>
      <c r="E39" s="24"/>
      <c r="F39" s="24"/>
      <c r="G39" s="24"/>
    </row>
    <row r="40" spans="1:7" ht="15" customHeight="1">
      <c r="A40" s="24"/>
      <c r="B40" s="24"/>
      <c r="C40" s="24"/>
      <c r="D40" s="24"/>
      <c r="E40" s="24"/>
      <c r="F40" s="24"/>
      <c r="G40" s="24"/>
    </row>
    <row r="41" spans="1:7" s="25" customFormat="1" ht="15" customHeight="1">
      <c r="A41" s="26"/>
      <c r="B41" s="39"/>
      <c r="C41" s="39"/>
      <c r="D41" s="39"/>
      <c r="E41" s="39"/>
      <c r="F41" s="24"/>
      <c r="G41" s="24"/>
    </row>
    <row r="42" spans="1:7" ht="24" customHeight="1">
      <c r="A42" s="24"/>
      <c r="B42" s="24"/>
      <c r="C42" s="24"/>
      <c r="D42" s="24"/>
      <c r="E42" s="24"/>
      <c r="F42" s="24"/>
      <c r="G42" s="24"/>
    </row>
    <row r="43" ht="15" customHeight="1"/>
    <row r="44" ht="20.25" customHeight="1"/>
    <row r="45" ht="15" customHeight="1"/>
    <row r="46" ht="22.5" customHeight="1"/>
    <row r="47" ht="15" customHeight="1"/>
    <row r="48" ht="15" customHeight="1">
      <c r="A48" t="s">
        <v>61</v>
      </c>
    </row>
    <row r="49" ht="19.5" customHeight="1"/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100</v>
      </c>
      <c r="B52" s="28"/>
      <c r="C52" s="28"/>
      <c r="D52" s="27"/>
      <c r="E52" s="27"/>
      <c r="F52" s="27"/>
      <c r="G52" s="27"/>
    </row>
    <row r="53" spans="1:7" ht="12.75">
      <c r="A53" s="39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6"/>
      <c r="G54" s="17"/>
    </row>
    <row r="55" spans="1:7" ht="12.75">
      <c r="A55" s="14" t="s">
        <v>16</v>
      </c>
      <c r="B55" s="29" t="s">
        <v>112</v>
      </c>
      <c r="C55" s="29" t="s">
        <v>113</v>
      </c>
      <c r="D55" s="9" t="s">
        <v>47</v>
      </c>
      <c r="E55" s="38" t="s">
        <v>114</v>
      </c>
      <c r="F55" s="38" t="s">
        <v>99</v>
      </c>
      <c r="G55" s="9" t="s">
        <v>47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76490</v>
      </c>
      <c r="C57" s="12">
        <f>C58+C59</f>
        <v>79272</v>
      </c>
      <c r="D57" s="33">
        <f>(+B57-C57)/C57*100</f>
        <v>-3.5094358663840954</v>
      </c>
      <c r="E57" s="12">
        <f>E58+E59</f>
        <v>137570</v>
      </c>
      <c r="F57" s="12">
        <f>SUM(F58+F59)</f>
        <v>149859</v>
      </c>
      <c r="G57" s="33">
        <f>(+E57-F57)/F57*100</f>
        <v>-8.2003750191847</v>
      </c>
    </row>
    <row r="58" spans="1:7" ht="12.75">
      <c r="A58" s="14" t="s">
        <v>18</v>
      </c>
      <c r="B58" s="30">
        <v>76490</v>
      </c>
      <c r="C58" s="30">
        <v>79272</v>
      </c>
      <c r="D58" s="11">
        <f>(+B58-C58)/C58*100</f>
        <v>-3.5094358663840954</v>
      </c>
      <c r="E58" s="10">
        <f>SUM(JANUARY!B58)+B58</f>
        <v>137570</v>
      </c>
      <c r="F58" s="10">
        <f>SUM(JANUARY!C58)+C58</f>
        <v>149859</v>
      </c>
      <c r="G58" s="11">
        <f>(+E58-F58)/F58*100</f>
        <v>-8.2003750191847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32"/>
      <c r="C60" s="32"/>
      <c r="D60" s="32"/>
      <c r="E60" s="32"/>
      <c r="F60" s="9"/>
      <c r="G60" s="32"/>
    </row>
    <row r="61" spans="1:7" ht="12.75">
      <c r="A61" s="17" t="s">
        <v>9</v>
      </c>
      <c r="B61" s="12">
        <f>B62+B63</f>
        <v>8115</v>
      </c>
      <c r="C61" s="12">
        <f>C62+C63</f>
        <v>10037</v>
      </c>
      <c r="D61" s="33">
        <f>(+B61-C61)/C61*100</f>
        <v>-19.1491481518382</v>
      </c>
      <c r="E61" s="12">
        <f>E62+E63</f>
        <v>16595</v>
      </c>
      <c r="F61" s="12">
        <f>F62+F63</f>
        <v>20657</v>
      </c>
      <c r="G61" s="33">
        <f>(+E61-F61)/F61*100</f>
        <v>-19.66403640412451</v>
      </c>
    </row>
    <row r="62" spans="1:7" ht="12.75">
      <c r="A62" s="34" t="s">
        <v>20</v>
      </c>
      <c r="B62" s="10">
        <v>8047</v>
      </c>
      <c r="C62" s="10">
        <v>9987</v>
      </c>
      <c r="D62" s="11">
        <f>(+B62-C62)/C62*100</f>
        <v>-19.42525282867728</v>
      </c>
      <c r="E62" s="10">
        <f>SUM(JANUARY!B62)+B62</f>
        <v>16496</v>
      </c>
      <c r="F62" s="10">
        <f>SUM(JANUARY!C62)+C62</f>
        <v>20563</v>
      </c>
      <c r="G62" s="11">
        <f>(+E62-F62)/F62*100</f>
        <v>-19.77824247434713</v>
      </c>
    </row>
    <row r="63" spans="1:7" ht="12.75">
      <c r="A63" s="34" t="s">
        <v>21</v>
      </c>
      <c r="B63" s="31">
        <v>68</v>
      </c>
      <c r="C63" s="31">
        <v>50</v>
      </c>
      <c r="D63" s="11">
        <f>(+B63-C63)/C63*100</f>
        <v>36</v>
      </c>
      <c r="E63" s="10">
        <f>SUM(JANUARY!B63)+B63</f>
        <v>99</v>
      </c>
      <c r="F63" s="10">
        <f>SUM(JANUARY!C63)+C63</f>
        <v>94</v>
      </c>
      <c r="G63" s="11">
        <f>(+E63-F63)/F63*100</f>
        <v>5.319148936170213</v>
      </c>
    </row>
    <row r="64" spans="1:7" ht="12.75">
      <c r="A64" s="14"/>
      <c r="B64" s="32"/>
      <c r="C64" s="32"/>
      <c r="D64" s="32"/>
      <c r="E64" s="32"/>
      <c r="F64" s="9"/>
      <c r="G64" s="32"/>
    </row>
    <row r="65" spans="1:7" ht="12.75">
      <c r="A65" s="41" t="s">
        <v>10</v>
      </c>
      <c r="B65" s="35">
        <f>B67+B73+B78+B82+B83+B84+B86+B91+B92+B93+B94</f>
        <v>14476</v>
      </c>
      <c r="C65" s="35">
        <f>C67+C73+C78+C82+C83+C84+C86+C91+C92+C93+C94</f>
        <v>13807</v>
      </c>
      <c r="D65" s="33">
        <f>(+B65-C65)/C65*100</f>
        <v>4.845368291446368</v>
      </c>
      <c r="E65" s="35">
        <f>E67+E73+E78+E82+E83+E84+E86+E91+E92+E93+E94</f>
        <v>26255</v>
      </c>
      <c r="F65" s="35">
        <f>F67+F73+F78+F82+F83+F84+F86+F91+F92+F93+F94</f>
        <v>24364</v>
      </c>
      <c r="G65" s="33">
        <f>(+E65-F65)/F65*100</f>
        <v>7.761451321622065</v>
      </c>
    </row>
    <row r="66" spans="1:7" ht="12.75">
      <c r="A66" s="14"/>
      <c r="B66" s="35"/>
      <c r="C66" s="35"/>
      <c r="D66" s="35"/>
      <c r="E66" s="35"/>
      <c r="F66" s="35"/>
      <c r="G66" s="35"/>
    </row>
    <row r="67" spans="1:7" ht="12.75">
      <c r="A67" s="17" t="s">
        <v>23</v>
      </c>
      <c r="B67" s="36">
        <f>SUM(B68:B71)</f>
        <v>4974</v>
      </c>
      <c r="C67" s="36">
        <f>SUM(C68:C71)</f>
        <v>4995</v>
      </c>
      <c r="D67" s="33">
        <f>(+B67-C67)/C67*100</f>
        <v>-0.42042042042042044</v>
      </c>
      <c r="E67" s="36">
        <f>SUM(E68:E71)</f>
        <v>8704</v>
      </c>
      <c r="F67" s="36">
        <f>SUM(F68:F71)</f>
        <v>8684</v>
      </c>
      <c r="G67" s="33">
        <f>(+E67-F67)/F67*100</f>
        <v>0.23030861354214646</v>
      </c>
    </row>
    <row r="68" spans="1:7" ht="12.75">
      <c r="A68" s="34" t="s">
        <v>24</v>
      </c>
      <c r="B68" s="10">
        <v>3486</v>
      </c>
      <c r="C68" s="10">
        <v>3581</v>
      </c>
      <c r="D68" s="11">
        <f>(+B68-C68)/C68*100</f>
        <v>-2.652890254118961</v>
      </c>
      <c r="E68" s="10">
        <f>SUM(JANUARY!B68)+B68</f>
        <v>6215</v>
      </c>
      <c r="F68" s="10">
        <f>SUM(JANUARY!C68)+C68</f>
        <v>6151</v>
      </c>
      <c r="G68" s="11">
        <f>(+E68-F68)/F68*100</f>
        <v>1.0404812225654365</v>
      </c>
    </row>
    <row r="69" spans="1:7" ht="12.75">
      <c r="A69" s="34" t="s">
        <v>25</v>
      </c>
      <c r="B69" s="10">
        <v>1406</v>
      </c>
      <c r="C69" s="10">
        <v>1375</v>
      </c>
      <c r="D69" s="11">
        <f>(+B69-C69)/C69*100</f>
        <v>2.2545454545454544</v>
      </c>
      <c r="E69" s="10">
        <f>SUM(JANUARY!B69)+B69</f>
        <v>2339</v>
      </c>
      <c r="F69" s="10">
        <f>SUM(JANUARY!C69)+C69</f>
        <v>2443</v>
      </c>
      <c r="G69" s="11">
        <f>(+E69-F69)/F69*100</f>
        <v>-4.257060990585345</v>
      </c>
    </row>
    <row r="70" spans="1:7" ht="12.75">
      <c r="A70" s="34" t="s">
        <v>66</v>
      </c>
      <c r="B70" s="10">
        <v>39</v>
      </c>
      <c r="C70" s="10">
        <v>13</v>
      </c>
      <c r="D70" s="11">
        <f>(+B70-C70)/C70*100</f>
        <v>200</v>
      </c>
      <c r="E70" s="10">
        <f>SUM(JANUARY!B70)+B70</f>
        <v>67</v>
      </c>
      <c r="F70" s="10">
        <f>SUM(JANUARY!C70)+C70</f>
        <v>47</v>
      </c>
      <c r="G70" s="11">
        <f>(+E70-F70)/F70*100</f>
        <v>42.5531914893617</v>
      </c>
    </row>
    <row r="71" spans="1:7" ht="12.75">
      <c r="A71" s="34" t="s">
        <v>26</v>
      </c>
      <c r="B71" s="10">
        <v>43</v>
      </c>
      <c r="C71" s="10">
        <v>26</v>
      </c>
      <c r="D71" s="11">
        <f>(+B71-C71)/C71*100</f>
        <v>65.38461538461539</v>
      </c>
      <c r="E71" s="10">
        <f>SUM(JANUARY!B71)+B71</f>
        <v>83</v>
      </c>
      <c r="F71" s="10">
        <f>SUM(JANUARY!C71)+C71</f>
        <v>43</v>
      </c>
      <c r="G71" s="11">
        <f>(+E71-F71)/F71*100</f>
        <v>93.02325581395348</v>
      </c>
    </row>
    <row r="72" spans="1:7" ht="12.75">
      <c r="A72" s="34"/>
      <c r="B72" s="10"/>
      <c r="C72" s="10"/>
      <c r="D72" s="10"/>
      <c r="E72" s="10"/>
      <c r="F72" s="10"/>
      <c r="G72" s="10"/>
    </row>
    <row r="73" spans="1:7" ht="12.75">
      <c r="A73" s="17" t="s">
        <v>27</v>
      </c>
      <c r="B73" s="12">
        <f>SUM(B74:B76)</f>
        <v>595</v>
      </c>
      <c r="C73" s="12">
        <f>SUM(C74:C76)</f>
        <v>513</v>
      </c>
      <c r="D73" s="33">
        <f>(+B73-C73)/C73*100</f>
        <v>15.984405458089668</v>
      </c>
      <c r="E73" s="12">
        <f>SUM(E74:E76)</f>
        <v>1064</v>
      </c>
      <c r="F73" s="12">
        <f>SUM(F74:F76)</f>
        <v>1025</v>
      </c>
      <c r="G73" s="33">
        <f>(+E73-F73)/F73*100</f>
        <v>3.8048780487804876</v>
      </c>
    </row>
    <row r="74" spans="1:7" ht="12.75">
      <c r="A74" s="34" t="s">
        <v>28</v>
      </c>
      <c r="B74" s="10">
        <v>379</v>
      </c>
      <c r="C74" s="10">
        <v>258</v>
      </c>
      <c r="D74" s="11">
        <f>(+B74-C74)/C74*100</f>
        <v>46.89922480620155</v>
      </c>
      <c r="E74" s="10">
        <f>SUM(JANUARY!B74)+B74</f>
        <v>644</v>
      </c>
      <c r="F74" s="10">
        <f>SUM(JANUARY!C74)+C74</f>
        <v>537</v>
      </c>
      <c r="G74" s="11">
        <f>(+E74-F74)/F74*100</f>
        <v>19.925512104283055</v>
      </c>
    </row>
    <row r="75" spans="1:7" ht="12.75">
      <c r="A75" s="34" t="s">
        <v>29</v>
      </c>
      <c r="B75" s="10">
        <v>147</v>
      </c>
      <c r="C75" s="10">
        <v>195</v>
      </c>
      <c r="D75" s="11">
        <f>(+B75-C75)/C75*100</f>
        <v>-24.615384615384617</v>
      </c>
      <c r="E75" s="10">
        <f>SUM(JANUARY!B75)+B75</f>
        <v>300</v>
      </c>
      <c r="F75" s="10">
        <f>SUM(JANUARY!C75)+C75</f>
        <v>348</v>
      </c>
      <c r="G75" s="11">
        <f>(+E75-F75)/F75*100</f>
        <v>-13.793103448275861</v>
      </c>
    </row>
    <row r="76" spans="1:7" ht="12.75">
      <c r="A76" s="34" t="s">
        <v>30</v>
      </c>
      <c r="B76" s="10">
        <v>69</v>
      </c>
      <c r="C76" s="10">
        <v>60</v>
      </c>
      <c r="D76" s="11">
        <f>(+B76-C76)/C76*100</f>
        <v>15</v>
      </c>
      <c r="E76" s="10">
        <f>SUM(JANUARY!B76)+B76</f>
        <v>120</v>
      </c>
      <c r="F76" s="10">
        <f>SUM(JANUARY!C76)+C76</f>
        <v>140</v>
      </c>
      <c r="G76" s="11">
        <f>(+E76-F76)/F76*100</f>
        <v>-14.285714285714285</v>
      </c>
    </row>
    <row r="77" spans="1:7" ht="12.75">
      <c r="A77" s="34"/>
      <c r="B77" s="10"/>
      <c r="C77" s="10"/>
      <c r="D77" s="10"/>
      <c r="E77" s="10"/>
      <c r="F77" s="10"/>
      <c r="G77" s="10"/>
    </row>
    <row r="78" spans="1:7" ht="12.75">
      <c r="A78" s="17" t="s">
        <v>31</v>
      </c>
      <c r="B78" s="12">
        <f>SUM(B79:B80)</f>
        <v>538</v>
      </c>
      <c r="C78" s="12">
        <f>SUM(C79:C80)</f>
        <v>415</v>
      </c>
      <c r="D78" s="33">
        <f>(+B78-C78)/C78*100</f>
        <v>29.63855421686747</v>
      </c>
      <c r="E78" s="12">
        <f>SUM(E79:E80)</f>
        <v>1084</v>
      </c>
      <c r="F78" s="12">
        <f>SUM(F79:F80)</f>
        <v>786</v>
      </c>
      <c r="G78" s="33">
        <f>(+E78-F78)/F78*100</f>
        <v>37.913486005089055</v>
      </c>
    </row>
    <row r="79" spans="1:7" ht="12.75">
      <c r="A79" s="34" t="s">
        <v>32</v>
      </c>
      <c r="B79" s="10">
        <v>192</v>
      </c>
      <c r="C79" s="10">
        <v>159</v>
      </c>
      <c r="D79" s="11">
        <f>(+B79-C79)/C79*100</f>
        <v>20.754716981132077</v>
      </c>
      <c r="E79" s="10">
        <f>SUM(JANUARY!B79)+B79</f>
        <v>449</v>
      </c>
      <c r="F79" s="10">
        <f>SUM(JANUARY!C79)+C79</f>
        <v>300</v>
      </c>
      <c r="G79" s="11">
        <f>(+E79-F79)/F79*100</f>
        <v>49.666666666666664</v>
      </c>
    </row>
    <row r="80" spans="1:7" ht="12.75">
      <c r="A80" s="34" t="s">
        <v>33</v>
      </c>
      <c r="B80" s="10">
        <v>346</v>
      </c>
      <c r="C80" s="10">
        <v>256</v>
      </c>
      <c r="D80" s="11">
        <f>(+B80-C80)/C80*100</f>
        <v>35.15625</v>
      </c>
      <c r="E80" s="10">
        <f>SUM(JANUARY!B80)+B80</f>
        <v>635</v>
      </c>
      <c r="F80" s="10">
        <f>SUM(JANUARY!C80)+C80</f>
        <v>486</v>
      </c>
      <c r="G80" s="11">
        <f>(+E80-F80)/F80*100</f>
        <v>30.65843621399177</v>
      </c>
    </row>
    <row r="81" spans="1:7" ht="12.75">
      <c r="A81" s="34"/>
      <c r="B81" s="10"/>
      <c r="C81" s="10"/>
      <c r="D81" s="10"/>
      <c r="E81" s="10"/>
      <c r="F81" s="10"/>
      <c r="G81" s="10"/>
    </row>
    <row r="82" spans="1:7" ht="12.75">
      <c r="A82" s="17" t="s">
        <v>34</v>
      </c>
      <c r="B82" s="12">
        <v>881</v>
      </c>
      <c r="C82" s="12">
        <v>707</v>
      </c>
      <c r="D82" s="33">
        <f>(+B82-C82)/C82*100</f>
        <v>24.611032531824613</v>
      </c>
      <c r="E82" s="142">
        <f>SUM(JANUARY!B82)+B82</f>
        <v>1683</v>
      </c>
      <c r="F82" s="142">
        <f>SUM(JANUARY!C82)+C82</f>
        <v>1371</v>
      </c>
      <c r="G82" s="33">
        <f>(+E82-F82)/F82*100</f>
        <v>22.75711159737418</v>
      </c>
    </row>
    <row r="83" spans="1:7" ht="12.75">
      <c r="A83" s="17" t="s">
        <v>35</v>
      </c>
      <c r="B83" s="12">
        <v>462</v>
      </c>
      <c r="C83" s="12">
        <v>362</v>
      </c>
      <c r="D83" s="33">
        <f>(+B83-C83)/C83*100</f>
        <v>27.624309392265197</v>
      </c>
      <c r="E83" s="142">
        <f>SUM(JANUARY!B83)+B83</f>
        <v>799</v>
      </c>
      <c r="F83" s="142">
        <f>SUM(JANUARY!C83)+C83</f>
        <v>605</v>
      </c>
      <c r="G83" s="33">
        <f>(+E83-F83)/F83*100</f>
        <v>32.06611570247934</v>
      </c>
    </row>
    <row r="84" spans="1:7" ht="12.75">
      <c r="A84" s="17" t="s">
        <v>36</v>
      </c>
      <c r="B84" s="12">
        <v>83</v>
      </c>
      <c r="C84" s="12">
        <v>21</v>
      </c>
      <c r="D84" s="33">
        <f>(+B84-C84)/C84*100</f>
        <v>295.23809523809524</v>
      </c>
      <c r="E84" s="142">
        <f>SUM(JANUARY!B84)+B84</f>
        <v>125</v>
      </c>
      <c r="F84" s="142">
        <f>SUM(JANUARY!C84)+C84</f>
        <v>97</v>
      </c>
      <c r="G84" s="33">
        <f>(+E84-F84)/F84*100</f>
        <v>28.865979381443296</v>
      </c>
    </row>
    <row r="85" spans="1:7" ht="12.75">
      <c r="A85" s="17"/>
      <c r="B85" s="12"/>
      <c r="C85" s="12"/>
      <c r="D85" s="12"/>
      <c r="E85" s="12"/>
      <c r="F85" s="12"/>
      <c r="G85" s="12"/>
    </row>
    <row r="86" spans="1:7" ht="12.75">
      <c r="A86" s="17" t="s">
        <v>37</v>
      </c>
      <c r="B86" s="12">
        <f>SUM(B87:B89)</f>
        <v>2807</v>
      </c>
      <c r="C86" s="12">
        <f>SUM(C87:C89)</f>
        <v>2871</v>
      </c>
      <c r="D86" s="33">
        <f>(+B86-C86)/C86*100</f>
        <v>-2.229188436084988</v>
      </c>
      <c r="E86" s="12">
        <f>SUM(E87:E89)</f>
        <v>5115</v>
      </c>
      <c r="F86" s="12">
        <f>SUM(F87:F89)</f>
        <v>5083</v>
      </c>
      <c r="G86" s="33">
        <f>(+E86-F86)/F86*100</f>
        <v>0.629549478654338</v>
      </c>
    </row>
    <row r="87" spans="1:7" ht="12.75">
      <c r="A87" s="34" t="s">
        <v>38</v>
      </c>
      <c r="B87" s="10">
        <v>436</v>
      </c>
      <c r="C87" s="10">
        <v>752</v>
      </c>
      <c r="D87" s="11">
        <f>(+B87-C87)/C87*100</f>
        <v>-42.02127659574468</v>
      </c>
      <c r="E87" s="10">
        <f>SUM(JANUARY!B87)+B87</f>
        <v>881</v>
      </c>
      <c r="F87" s="10">
        <f>SUM(JANUARY!C87)+C87</f>
        <v>1472</v>
      </c>
      <c r="G87" s="11">
        <f>(+E87-F87)/F87*100</f>
        <v>-40.14945652173913</v>
      </c>
    </row>
    <row r="88" spans="1:7" ht="12.75">
      <c r="A88" s="34" t="s">
        <v>39</v>
      </c>
      <c r="B88" s="10">
        <v>2239</v>
      </c>
      <c r="C88" s="10">
        <v>1941</v>
      </c>
      <c r="D88" s="11">
        <f>(+B88-C88)/C88*100</f>
        <v>15.352910870685212</v>
      </c>
      <c r="E88" s="10">
        <f>SUM(JANUARY!B88)+B88</f>
        <v>4031</v>
      </c>
      <c r="F88" s="10">
        <f>SUM(JANUARY!C88)+C88</f>
        <v>3328</v>
      </c>
      <c r="G88" s="11">
        <f>(+E88-F88)/F88*100</f>
        <v>21.123798076923077</v>
      </c>
    </row>
    <row r="89" spans="1:7" ht="12.75">
      <c r="A89" s="34" t="s">
        <v>40</v>
      </c>
      <c r="B89" s="10">
        <v>132</v>
      </c>
      <c r="C89" s="10">
        <v>178</v>
      </c>
      <c r="D89" s="11">
        <f>(+B89-C89)/C89*100</f>
        <v>-25.842696629213485</v>
      </c>
      <c r="E89" s="10">
        <f>SUM(JANUARY!B89)+B89</f>
        <v>203</v>
      </c>
      <c r="F89" s="10">
        <f>SUM(JANUARY!C89)+C89</f>
        <v>283</v>
      </c>
      <c r="G89" s="11">
        <f>(+E89-F89)/F89*100</f>
        <v>-28.26855123674912</v>
      </c>
    </row>
    <row r="90" spans="1:7" ht="12.75">
      <c r="A90" s="34"/>
      <c r="B90" s="10"/>
      <c r="C90" s="10"/>
      <c r="D90" s="10"/>
      <c r="E90" s="10"/>
      <c r="F90" s="10"/>
      <c r="G90" s="10"/>
    </row>
    <row r="91" spans="1:7" ht="12.75">
      <c r="A91" s="17" t="s">
        <v>41</v>
      </c>
      <c r="B91" s="12">
        <v>2590</v>
      </c>
      <c r="C91" s="12">
        <v>2277</v>
      </c>
      <c r="D91" s="33">
        <f>(+B91-C91)/C91*100</f>
        <v>13.746157224418093</v>
      </c>
      <c r="E91" s="142">
        <f>SUM(JANUARY!B91)+B91</f>
        <v>4633</v>
      </c>
      <c r="F91" s="142">
        <f>SUM(JANUARY!C91)+C91</f>
        <v>3617</v>
      </c>
      <c r="G91" s="33">
        <f>(+E91-F91)/F91*100</f>
        <v>28.08957699751175</v>
      </c>
    </row>
    <row r="92" spans="1:7" ht="12.75">
      <c r="A92" s="17" t="s">
        <v>42</v>
      </c>
      <c r="B92" s="12">
        <v>4</v>
      </c>
      <c r="C92" s="12">
        <v>39</v>
      </c>
      <c r="D92" s="33">
        <f>(+B92-C92)/C92*100</f>
        <v>-89.74358974358975</v>
      </c>
      <c r="E92" s="142">
        <f>SUM(JANUARY!B92)+B92</f>
        <v>37</v>
      </c>
      <c r="F92" s="142">
        <f>SUM(JANUARY!C92)+C92</f>
        <v>87</v>
      </c>
      <c r="G92" s="33">
        <f>(+E92-F92)/F92*100</f>
        <v>-57.47126436781609</v>
      </c>
    </row>
    <row r="93" spans="1:7" ht="12.75">
      <c r="A93" s="17" t="s">
        <v>43</v>
      </c>
      <c r="B93" s="12">
        <v>153</v>
      </c>
      <c r="C93" s="12">
        <v>145</v>
      </c>
      <c r="D93" s="33">
        <f>(+B93-C93)/C93*100</f>
        <v>5.517241379310345</v>
      </c>
      <c r="E93" s="142">
        <f>SUM(JANUARY!B93)+B93</f>
        <v>229</v>
      </c>
      <c r="F93" s="142">
        <f>SUM(JANUARY!C93)+C93</f>
        <v>225</v>
      </c>
      <c r="G93" s="33">
        <f>(+E93-F93)/F93*100</f>
        <v>1.7777777777777777</v>
      </c>
    </row>
    <row r="94" spans="1:7" ht="12.75">
      <c r="A94" s="17" t="s">
        <v>44</v>
      </c>
      <c r="B94" s="12">
        <v>1389</v>
      </c>
      <c r="C94" s="12">
        <v>1462</v>
      </c>
      <c r="D94" s="33">
        <f>(+B94-C94)/C94*100</f>
        <v>-4.993160054719562</v>
      </c>
      <c r="E94" s="142">
        <f>SUM(JANUARY!B94)+B94</f>
        <v>2782</v>
      </c>
      <c r="F94" s="142">
        <f>SUM(JANUARY!C94)+C94</f>
        <v>2784</v>
      </c>
      <c r="G94" s="33">
        <f>(+E94-F94)/F94*100</f>
        <v>-0.07183908045977011</v>
      </c>
    </row>
    <row r="95" spans="1:7" ht="12.75">
      <c r="A95" s="14"/>
      <c r="B95" s="10"/>
      <c r="C95" s="10"/>
      <c r="D95" s="10"/>
      <c r="E95" s="10"/>
      <c r="F95" s="10"/>
      <c r="G95" s="10"/>
    </row>
    <row r="96" spans="1:7" ht="12.75">
      <c r="A96" s="17" t="s">
        <v>45</v>
      </c>
      <c r="B96" s="12">
        <f>SUM(B57+B61+B65)</f>
        <v>99081</v>
      </c>
      <c r="C96" s="12">
        <f>SUM(C57+C61+C65)</f>
        <v>103116</v>
      </c>
      <c r="D96" s="13">
        <f>(+B96-C96)/C96*100</f>
        <v>-3.9130687769114396</v>
      </c>
      <c r="E96" s="12">
        <f>SUM(E57+E61+E65)</f>
        <v>180420</v>
      </c>
      <c r="F96" s="12">
        <f>SUM(F57+F61+F65)</f>
        <v>194880</v>
      </c>
      <c r="G96" s="13">
        <f>(+E96-F96)/F96*100</f>
        <v>-7.419950738916256</v>
      </c>
    </row>
    <row r="97" spans="1:7" ht="12.75">
      <c r="A97" s="156"/>
      <c r="B97" s="156"/>
      <c r="C97" s="156"/>
      <c r="D97" s="156"/>
      <c r="E97" s="156"/>
      <c r="F97" s="156"/>
      <c r="G97" s="156"/>
    </row>
    <row r="98" spans="1:7" ht="12">
      <c r="A98" s="159">
        <f ca="1">NOW()</f>
        <v>40938.60038831019</v>
      </c>
      <c r="B98" s="159"/>
      <c r="C98" s="159"/>
      <c r="D98" s="159"/>
      <c r="E98" s="159"/>
      <c r="F98" s="159"/>
      <c r="G98" s="159"/>
    </row>
    <row r="99" spans="1:7" ht="12">
      <c r="A99" s="159"/>
      <c r="B99" s="159"/>
      <c r="C99" s="159"/>
      <c r="D99" s="159"/>
      <c r="E99" s="159"/>
      <c r="F99" s="159"/>
      <c r="G99" s="159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82" sqref="B82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4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106</v>
      </c>
      <c r="B3" s="3"/>
      <c r="C3" s="42"/>
      <c r="D3" s="3"/>
      <c r="E3" s="3"/>
      <c r="F3" s="3"/>
      <c r="G3" s="3"/>
    </row>
    <row r="4" spans="1:7" ht="15.75">
      <c r="A4" s="39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4"/>
      <c r="D6" s="43"/>
      <c r="E6" s="43"/>
      <c r="F6" s="34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4" t="s">
        <v>102</v>
      </c>
      <c r="C8" s="44" t="s">
        <v>90</v>
      </c>
      <c r="D8" s="45" t="s">
        <v>48</v>
      </c>
      <c r="E8" s="45" t="s">
        <v>101</v>
      </c>
      <c r="F8" s="45" t="s">
        <v>89</v>
      </c>
      <c r="G8" s="45" t="s">
        <v>48</v>
      </c>
    </row>
    <row r="9" spans="1:7" ht="15.75" customHeight="1">
      <c r="A9" s="17" t="s">
        <v>4</v>
      </c>
      <c r="B9" s="46"/>
      <c r="C9" s="46"/>
      <c r="D9" s="46"/>
      <c r="E9" s="46"/>
      <c r="F9" s="46"/>
      <c r="G9" s="46"/>
    </row>
    <row r="10" spans="1:7" ht="12.75">
      <c r="A10" s="47" t="s">
        <v>6</v>
      </c>
      <c r="B10" s="10">
        <v>107973</v>
      </c>
      <c r="C10" s="10">
        <v>114346</v>
      </c>
      <c r="D10" s="11">
        <f>(+B10-C10)/C10*100</f>
        <v>-5.573435013030626</v>
      </c>
      <c r="E10" s="10">
        <f>SUM(JANUARY!B11+FEBRUARY!B11)+B10</f>
        <v>245543</v>
      </c>
      <c r="F10" s="10">
        <f>SUM(JANUARY!C11+FEBRUARY!C11)+C10</f>
        <v>264205</v>
      </c>
      <c r="G10" s="11">
        <f>(+E10-F10)/F10*100</f>
        <v>-7.063454514486857</v>
      </c>
    </row>
    <row r="11" spans="1:7" ht="12.75">
      <c r="A11" s="47" t="s">
        <v>7</v>
      </c>
      <c r="B11" s="10">
        <v>187735</v>
      </c>
      <c r="C11" s="10">
        <v>205187</v>
      </c>
      <c r="D11" s="11">
        <f>(+B11-C11)/C11*100</f>
        <v>-8.505412136246449</v>
      </c>
      <c r="E11" s="10">
        <f>SUM(JANUARY!B12+FEBRUARY!B12)+B11</f>
        <v>568336</v>
      </c>
      <c r="F11" s="10">
        <f>SUM(JANUARY!C12+FEBRUARY!C12)+C11</f>
        <v>548379</v>
      </c>
      <c r="G11" s="11">
        <f>(+E11-F11)/F11*100</f>
        <v>3.639271379830373</v>
      </c>
    </row>
    <row r="12" spans="1:7" ht="12.75">
      <c r="A12" s="9" t="s">
        <v>8</v>
      </c>
      <c r="B12" s="12">
        <f>SUM(B10:B11)</f>
        <v>295708</v>
      </c>
      <c r="C12" s="12">
        <f>SUM(C10:C11)</f>
        <v>319533</v>
      </c>
      <c r="D12" s="13">
        <f>(+B12-C12)/C12*100</f>
        <v>-7.456193882947927</v>
      </c>
      <c r="E12" s="12">
        <f>SUM(E10:E11)</f>
        <v>813879</v>
      </c>
      <c r="F12" s="12">
        <f>SUM(F10:F11)</f>
        <v>812584</v>
      </c>
      <c r="G12" s="13">
        <f>(+E12-F12)/F12*100</f>
        <v>0.15936813917084267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7" t="s">
        <v>6</v>
      </c>
      <c r="B16" s="10">
        <v>9791</v>
      </c>
      <c r="C16" s="10">
        <v>13610</v>
      </c>
      <c r="D16" s="11">
        <f>(+B16-C16)/C16*100</f>
        <v>-28.060249816311533</v>
      </c>
      <c r="E16" s="10">
        <f>SUM(JANUARY!B17+FEBRUARY!B17)+B16</f>
        <v>26386</v>
      </c>
      <c r="F16" s="10">
        <f>SUM(JANUARY!C17+FEBRUARY!C17)+C16</f>
        <v>34267</v>
      </c>
      <c r="G16" s="11">
        <f>(+E16-F16)/F16*100</f>
        <v>-22.998803513584498</v>
      </c>
    </row>
    <row r="17" spans="1:7" ht="12.75">
      <c r="A17" s="47" t="s">
        <v>7</v>
      </c>
      <c r="B17" s="10">
        <v>72202</v>
      </c>
      <c r="C17" s="10">
        <v>52641</v>
      </c>
      <c r="D17" s="11">
        <f>(+B17-C17)/C17*100</f>
        <v>37.15924849451948</v>
      </c>
      <c r="E17" s="10">
        <f>SUM(JANUARY!B18+FEBRUARY!B18)+B17</f>
        <v>188570</v>
      </c>
      <c r="F17" s="10">
        <f>SUM(JANUARY!C18+FEBRUARY!C18)+C17</f>
        <v>130191</v>
      </c>
      <c r="G17" s="11">
        <f>(+E17-F17)/F17*100</f>
        <v>44.84104123940979</v>
      </c>
    </row>
    <row r="18" spans="1:7" ht="12.75">
      <c r="A18" s="9" t="s">
        <v>8</v>
      </c>
      <c r="B18" s="12">
        <f>SUM(B16:B17)</f>
        <v>81993</v>
      </c>
      <c r="C18" s="12">
        <f>SUM(C16:C17)</f>
        <v>66251</v>
      </c>
      <c r="D18" s="13">
        <f>(+B18-C18)/C18*100</f>
        <v>23.76115077508264</v>
      </c>
      <c r="E18" s="12">
        <f>SUM(E16:E17)</f>
        <v>214956</v>
      </c>
      <c r="F18" s="12">
        <f>SUM(F16:F17)</f>
        <v>164458</v>
      </c>
      <c r="G18" s="13">
        <f>(+E18-F18)/F18*100</f>
        <v>30.70571209670554</v>
      </c>
    </row>
    <row r="19" spans="1:7" ht="12.75">
      <c r="A19" s="34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7" t="s">
        <v>6</v>
      </c>
      <c r="B22" s="10">
        <v>22496</v>
      </c>
      <c r="C22" s="10">
        <v>22087</v>
      </c>
      <c r="D22" s="11">
        <f>(+B22-C22)/C22*100</f>
        <v>1.8517680083306922</v>
      </c>
      <c r="E22" s="10">
        <f>SUM(JANUARY!B23+FEBRUARY!B23)+B22</f>
        <v>48751</v>
      </c>
      <c r="F22" s="10">
        <f>SUM(JANUARY!C23+FEBRUARY!C23)+C22</f>
        <v>46451</v>
      </c>
      <c r="G22" s="11">
        <f>(+E22-F22)/F22*100</f>
        <v>4.9514542205765215</v>
      </c>
    </row>
    <row r="23" spans="1:7" ht="12.75">
      <c r="A23" s="47" t="s">
        <v>7</v>
      </c>
      <c r="B23" s="10">
        <v>155206</v>
      </c>
      <c r="C23" s="10">
        <v>132424</v>
      </c>
      <c r="D23" s="11">
        <f>(+B23-C23)/C23*100</f>
        <v>17.20383012142814</v>
      </c>
      <c r="E23" s="10">
        <f>SUM(JANUARY!B24+FEBRUARY!B24)+B23</f>
        <v>450015</v>
      </c>
      <c r="F23" s="10">
        <f>SUM(JANUARY!C24+FEBRUARY!C24)+C23</f>
        <v>360068</v>
      </c>
      <c r="G23" s="11">
        <f>(+E23-F23)/F23*100</f>
        <v>24.980559227701434</v>
      </c>
    </row>
    <row r="24" spans="1:7" ht="12.75">
      <c r="A24" s="9" t="s">
        <v>8</v>
      </c>
      <c r="B24" s="12">
        <f>SUM(B22:B23)</f>
        <v>177702</v>
      </c>
      <c r="C24" s="12">
        <f>SUM(C22:C23)</f>
        <v>154511</v>
      </c>
      <c r="D24" s="13">
        <f>(+B24-C24)/C24*100</f>
        <v>15.009287364653648</v>
      </c>
      <c r="E24" s="12">
        <f>SUM(E22:E23)</f>
        <v>498766</v>
      </c>
      <c r="F24" s="12">
        <f>SUM(F22:F23)</f>
        <v>406519</v>
      </c>
      <c r="G24" s="13">
        <f>(+E24-F24)/F24*100</f>
        <v>22.691928298554313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7" t="s">
        <v>6</v>
      </c>
      <c r="B28" s="10">
        <f>SUM(B10+B16+B22)</f>
        <v>140260</v>
      </c>
      <c r="C28" s="10">
        <f>SUM(C10+C16+C22)</f>
        <v>150043</v>
      </c>
      <c r="D28" s="11">
        <f>(+B28-C28)/C28*100</f>
        <v>-6.520130895809868</v>
      </c>
      <c r="E28" s="10">
        <f>SUM(E10+E16+E22)</f>
        <v>320680</v>
      </c>
      <c r="F28" s="10">
        <f>SUM(F10+F16+F22)</f>
        <v>344923</v>
      </c>
      <c r="G28" s="11">
        <f>(+E28-F28)/F28*100</f>
        <v>-7.0285252070752025</v>
      </c>
    </row>
    <row r="29" spans="1:7" ht="12.75">
      <c r="A29" s="47" t="s">
        <v>7</v>
      </c>
      <c r="B29" s="10">
        <f>SUM(B11+B17+B23)</f>
        <v>415143</v>
      </c>
      <c r="C29" s="10">
        <f>SUM(C11+C17+C23)</f>
        <v>390252</v>
      </c>
      <c r="D29" s="11">
        <f>(+B29-C29)/C29*100</f>
        <v>6.378186402632145</v>
      </c>
      <c r="E29" s="10">
        <f>SUM(E11+E17+E23)</f>
        <v>1206921</v>
      </c>
      <c r="F29" s="10">
        <f>SUM(F11+F17+F23)</f>
        <v>1038638</v>
      </c>
      <c r="G29" s="11">
        <f>(+E29-F29)/F29*100</f>
        <v>16.20227644280298</v>
      </c>
    </row>
    <row r="30" spans="1:7" ht="12.75">
      <c r="A30" s="18" t="s">
        <v>8</v>
      </c>
      <c r="B30" s="48">
        <f>SUM(B28:B29)</f>
        <v>555403</v>
      </c>
      <c r="C30" s="48">
        <f>SUM(C28:C29)</f>
        <v>540295</v>
      </c>
      <c r="D30" s="21">
        <f>(+B30-C30)/C30*100</f>
        <v>2.796250196651829</v>
      </c>
      <c r="E30" s="48">
        <f>SUM(E28:E29)</f>
        <v>1527601</v>
      </c>
      <c r="F30" s="48">
        <f>SUM(F28:F29)</f>
        <v>1383561</v>
      </c>
      <c r="G30" s="21">
        <f>(+E30-F30)/F30*100</f>
        <v>10.410816725825606</v>
      </c>
    </row>
    <row r="31" spans="1:7" ht="12.75">
      <c r="A31" s="22"/>
      <c r="B31" s="22"/>
      <c r="C31" s="22"/>
      <c r="D31" s="16" t="s">
        <v>2</v>
      </c>
      <c r="E31" s="10"/>
      <c r="F31" s="10"/>
      <c r="G31" s="11"/>
    </row>
    <row r="32" spans="1:7" ht="12.75">
      <c r="A32" s="22"/>
      <c r="B32" s="22"/>
      <c r="C32" s="22"/>
      <c r="D32" s="16" t="s">
        <v>2</v>
      </c>
      <c r="E32" s="22"/>
      <c r="F32" s="22"/>
      <c r="G32" s="11"/>
    </row>
    <row r="33" spans="1:7" ht="12.75">
      <c r="A33" s="145" t="s">
        <v>65</v>
      </c>
      <c r="B33" s="22"/>
      <c r="C33" s="22"/>
      <c r="D33" s="22"/>
      <c r="E33" s="22"/>
      <c r="F33" s="22"/>
      <c r="G33" s="11"/>
    </row>
    <row r="34" spans="1:7" ht="12.75">
      <c r="A34" s="145" t="s">
        <v>62</v>
      </c>
      <c r="B34" s="22"/>
      <c r="C34" s="22"/>
      <c r="D34" s="22"/>
      <c r="E34" s="22"/>
      <c r="F34" s="22"/>
      <c r="G34" s="11"/>
    </row>
    <row r="35" spans="1:7" ht="12.75">
      <c r="A35" s="145" t="s">
        <v>63</v>
      </c>
      <c r="B35" s="22"/>
      <c r="C35" s="22"/>
      <c r="D35" s="22"/>
      <c r="E35" s="22"/>
      <c r="F35" s="22"/>
      <c r="G35" s="22"/>
    </row>
    <row r="36" spans="1:7" ht="12.75">
      <c r="A36" s="145" t="s">
        <v>64</v>
      </c>
      <c r="B36" s="22"/>
      <c r="C36" s="22"/>
      <c r="D36" s="22"/>
      <c r="E36" s="22"/>
      <c r="F36" s="22"/>
      <c r="G36" s="22"/>
    </row>
    <row r="37" spans="1:7" ht="12.75">
      <c r="A37" s="34"/>
      <c r="B37" s="22"/>
      <c r="C37" s="22"/>
      <c r="D37" s="22"/>
      <c r="E37" s="22"/>
      <c r="F37" s="22"/>
      <c r="G37" s="22"/>
    </row>
    <row r="38" spans="1:7" ht="12.75">
      <c r="A38" s="5"/>
      <c r="B38" s="5"/>
      <c r="C38" s="5"/>
      <c r="D38" s="5"/>
      <c r="E38" s="5"/>
      <c r="F38" s="5"/>
      <c r="G38" s="49"/>
    </row>
    <row r="39" spans="1:7" ht="12.75">
      <c r="A39" s="162"/>
      <c r="B39" s="162"/>
      <c r="C39" s="162"/>
      <c r="D39" s="162"/>
      <c r="E39" s="162"/>
      <c r="F39" s="162"/>
      <c r="G39" s="162"/>
    </row>
    <row r="40" spans="1:7" ht="12.75">
      <c r="A40" s="50"/>
      <c r="B40" s="50"/>
      <c r="C40" s="50"/>
      <c r="D40" s="50"/>
      <c r="E40" s="50"/>
      <c r="F40" s="50"/>
      <c r="G40" s="50"/>
    </row>
    <row r="41" spans="1:7" ht="15.75" customHeight="1">
      <c r="A41" s="50"/>
      <c r="B41" s="50"/>
      <c r="C41" s="50"/>
      <c r="D41" s="50"/>
      <c r="E41" s="50"/>
      <c r="F41" s="50"/>
      <c r="G41" s="50"/>
    </row>
    <row r="42" spans="1:7" ht="15.75" customHeight="1">
      <c r="A42" s="50"/>
      <c r="B42" s="50"/>
      <c r="C42" s="50"/>
      <c r="D42" s="50"/>
      <c r="E42" s="50"/>
      <c r="F42" s="50"/>
      <c r="G42" s="50"/>
    </row>
    <row r="43" spans="1:7" ht="12.75">
      <c r="A43" s="50"/>
      <c r="B43" s="50"/>
      <c r="C43" s="50"/>
      <c r="D43" s="50"/>
      <c r="E43" s="50"/>
      <c r="F43" s="50"/>
      <c r="G43" s="50"/>
    </row>
    <row r="44" spans="1:7" ht="12.75">
      <c r="A44" s="50"/>
      <c r="B44" s="50"/>
      <c r="C44" s="50"/>
      <c r="D44" s="50"/>
      <c r="E44" s="50"/>
      <c r="F44" s="50"/>
      <c r="G44" s="50"/>
    </row>
    <row r="45" spans="1:7" ht="19.5" customHeight="1">
      <c r="A45" s="50"/>
      <c r="B45" s="50"/>
      <c r="C45" s="50"/>
      <c r="D45" s="50"/>
      <c r="E45" s="50"/>
      <c r="F45" s="50"/>
      <c r="G45" s="50"/>
    </row>
    <row r="46" spans="1:7" ht="18" customHeight="1">
      <c r="A46" s="50"/>
      <c r="B46" s="50"/>
      <c r="C46" s="50"/>
      <c r="D46" s="50"/>
      <c r="E46" s="50"/>
      <c r="F46" s="50"/>
      <c r="G46" s="50"/>
    </row>
    <row r="47" spans="1:7" ht="12.75">
      <c r="A47" s="50"/>
      <c r="B47" s="50"/>
      <c r="C47" s="50"/>
      <c r="D47" s="50"/>
      <c r="E47" s="50"/>
      <c r="F47" s="50"/>
      <c r="G47" s="50"/>
    </row>
    <row r="48" spans="1:7" ht="12.75">
      <c r="A48" s="50"/>
      <c r="B48" s="50"/>
      <c r="C48" s="50"/>
      <c r="D48" s="50"/>
      <c r="E48" s="50"/>
      <c r="F48" s="50"/>
      <c r="G48" s="50"/>
    </row>
    <row r="49" spans="1:7" ht="12.75" customHeight="1">
      <c r="A49" s="50"/>
      <c r="B49" s="50"/>
      <c r="C49" s="50"/>
      <c r="D49" s="50"/>
      <c r="E49" s="50"/>
      <c r="F49" s="50"/>
      <c r="G49" s="50"/>
    </row>
    <row r="50" spans="1:7" ht="15.75">
      <c r="A50" s="27" t="s">
        <v>60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103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104</v>
      </c>
      <c r="C55" s="29" t="s">
        <v>88</v>
      </c>
      <c r="D55" s="8" t="s">
        <v>48</v>
      </c>
      <c r="E55" s="45" t="s">
        <v>101</v>
      </c>
      <c r="F55" s="45" t="s">
        <v>89</v>
      </c>
      <c r="G55" s="8" t="s">
        <v>48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50</v>
      </c>
      <c r="B57" s="12">
        <f>B58+B59</f>
        <v>107973</v>
      </c>
      <c r="C57" s="12">
        <f>C58+C59</f>
        <v>114346</v>
      </c>
      <c r="D57" s="13">
        <f>(+B57-C57)/C57*100</f>
        <v>-5.573435013030626</v>
      </c>
      <c r="E57" s="12">
        <f>SUM(E58+E59)</f>
        <v>245543</v>
      </c>
      <c r="F57" s="12">
        <f>SUM(F58+F59)</f>
        <v>264205</v>
      </c>
      <c r="G57" s="13">
        <f>(+E57-F57)/F57*100</f>
        <v>-7.063454514486857</v>
      </c>
    </row>
    <row r="58" spans="1:7" ht="12.75">
      <c r="A58" s="14" t="s">
        <v>18</v>
      </c>
      <c r="B58" s="30">
        <v>107973</v>
      </c>
      <c r="C58" s="30">
        <v>114346</v>
      </c>
      <c r="D58" s="11">
        <f>(+B58-C58)/C58*100</f>
        <v>-5.573435013030626</v>
      </c>
      <c r="E58" s="10">
        <f>SUM(JANUARY!B58+FEBRUARY!B58)+B58</f>
        <v>245543</v>
      </c>
      <c r="F58" s="10">
        <f>SUM(JANUARY!C58+FEBRUARY!C58)+C58</f>
        <v>264205</v>
      </c>
      <c r="G58" s="11">
        <f>(+E58-F58)/F58*100</f>
        <v>-7.063454514486857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10">
        <f>SUM(JANUARY!B59+FEBRUARY!B59)+B59</f>
        <v>0</v>
      </c>
      <c r="F59" s="10">
        <f>SUM(JANUARY!C59+FEBRUARY!C59)+C59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9791</v>
      </c>
      <c r="C61" s="12">
        <f>C62+C63</f>
        <v>13610</v>
      </c>
      <c r="D61" s="13">
        <f>(+B61-C61)/C61*100</f>
        <v>-28.060249816311533</v>
      </c>
      <c r="E61" s="12">
        <f>E62+E63</f>
        <v>26386</v>
      </c>
      <c r="F61" s="12">
        <f>F62+F63</f>
        <v>34267</v>
      </c>
      <c r="G61" s="13">
        <f>(+E61-F61)/F61*100</f>
        <v>-22.998803513584498</v>
      </c>
    </row>
    <row r="62" spans="1:7" ht="12.75">
      <c r="A62" s="34" t="s">
        <v>20</v>
      </c>
      <c r="B62" s="10">
        <v>9713</v>
      </c>
      <c r="C62" s="10">
        <v>13578</v>
      </c>
      <c r="D62" s="11">
        <f>(+B62-C62)/C62*100</f>
        <v>-28.465164236264545</v>
      </c>
      <c r="E62" s="10">
        <f>SUM(JANUARY!B62+FEBRUARY!B62)+B62</f>
        <v>26209</v>
      </c>
      <c r="F62" s="10">
        <f>SUM(JANUARY!C62+FEBRUARY!C62)+C62</f>
        <v>34141</v>
      </c>
      <c r="G62" s="11">
        <f>(+E62-F62)/F62*100</f>
        <v>-23.233062886265778</v>
      </c>
    </row>
    <row r="63" spans="1:7" ht="12.75">
      <c r="A63" s="34" t="s">
        <v>21</v>
      </c>
      <c r="B63" s="10">
        <v>78</v>
      </c>
      <c r="C63" s="10">
        <v>32</v>
      </c>
      <c r="D63" s="11">
        <f>(+B63-C63)/C63*100</f>
        <v>143.75</v>
      </c>
      <c r="E63" s="10">
        <f>SUM(JANUARY!B63+FEBRUARY!B63)+B63</f>
        <v>177</v>
      </c>
      <c r="F63" s="10">
        <f>SUM(JANUARY!C63+FEBRUARY!C63)+C63</f>
        <v>126</v>
      </c>
      <c r="G63" s="11">
        <f>(+E63-F63)/F63*100</f>
        <v>40.476190476190474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22496</v>
      </c>
      <c r="C65" s="35">
        <f>C67+C73+C78+C82+C83+C84+C86+C91+C92+C93+C94</f>
        <v>22087</v>
      </c>
      <c r="D65" s="13">
        <f>(+B65-C65)/C65*100</f>
        <v>1.8517680083306922</v>
      </c>
      <c r="E65" s="35">
        <f>E67+E73+E78+E82+E83+E84+E86+E91+E92+E93+E94</f>
        <v>48751</v>
      </c>
      <c r="F65" s="35">
        <f>F67+F73+F78+F82+F83+F84+F86+F91+F92+F93+F94</f>
        <v>46451</v>
      </c>
      <c r="G65" s="13">
        <f>(+E65-F65)/F65*100</f>
        <v>4.9514542205765215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8460</v>
      </c>
      <c r="C67" s="36">
        <f>SUM(C68:C71)</f>
        <v>8854</v>
      </c>
      <c r="D67" s="13">
        <f>(+B67-C67)/C67*100</f>
        <v>-4.449966117009262</v>
      </c>
      <c r="E67" s="36">
        <f>SUM(E68:E71)</f>
        <v>17164</v>
      </c>
      <c r="F67" s="36">
        <f>SUM(F68:F71)</f>
        <v>17538</v>
      </c>
      <c r="G67" s="13">
        <f>(+E67-F67)/F67*100</f>
        <v>-2.1325122590945376</v>
      </c>
    </row>
    <row r="68" spans="1:7" ht="12.75">
      <c r="A68" s="34" t="s">
        <v>24</v>
      </c>
      <c r="B68" s="10">
        <v>6008</v>
      </c>
      <c r="C68" s="10">
        <v>6175</v>
      </c>
      <c r="D68" s="11">
        <f>(+B68-C68)/C68*100</f>
        <v>-2.7044534412955468</v>
      </c>
      <c r="E68" s="10">
        <f>SUM(JANUARY!B68+FEBRUARY!B68)+B68</f>
        <v>12223</v>
      </c>
      <c r="F68" s="10">
        <f>SUM(JANUARY!C68+FEBRUARY!C68)+C68</f>
        <v>12326</v>
      </c>
      <c r="G68" s="11">
        <f>(+E68-F68)/F68*100</f>
        <v>-0.8356319974038618</v>
      </c>
    </row>
    <row r="69" spans="1:7" ht="12.75">
      <c r="A69" s="34" t="s">
        <v>25</v>
      </c>
      <c r="B69" s="10">
        <v>2307</v>
      </c>
      <c r="C69" s="10">
        <v>2601</v>
      </c>
      <c r="D69" s="11">
        <f>(+B69-C69)/C69*100</f>
        <v>-11.303344867358708</v>
      </c>
      <c r="E69" s="10">
        <f>SUM(JANUARY!B69+FEBRUARY!B69)+B69</f>
        <v>4646</v>
      </c>
      <c r="F69" s="10">
        <f>SUM(JANUARY!C69+FEBRUARY!C69)+C69</f>
        <v>5044</v>
      </c>
      <c r="G69" s="11">
        <f>(+E69-F69)/F69*100</f>
        <v>-7.89056304520222</v>
      </c>
    </row>
    <row r="70" spans="1:7" ht="12.75">
      <c r="A70" s="34" t="s">
        <v>66</v>
      </c>
      <c r="B70" s="10">
        <v>108</v>
      </c>
      <c r="C70" s="10">
        <v>44</v>
      </c>
      <c r="D70" s="11">
        <f>(+B70-C70)/C70*100</f>
        <v>145.45454545454547</v>
      </c>
      <c r="E70" s="10">
        <f>SUM(JANUARY!B70+FEBRUARY!B70)+B70</f>
        <v>175</v>
      </c>
      <c r="F70" s="10">
        <f>SUM(JANUARY!C70+FEBRUARY!C70)+C70</f>
        <v>91</v>
      </c>
      <c r="G70" s="11">
        <f>(+E70-F70)/F70*100</f>
        <v>92.3076923076923</v>
      </c>
    </row>
    <row r="71" spans="1:7" ht="12.75">
      <c r="A71" s="34" t="s">
        <v>26</v>
      </c>
      <c r="B71" s="10">
        <v>37</v>
      </c>
      <c r="C71" s="10">
        <v>34</v>
      </c>
      <c r="D71" s="11">
        <f>(+B71-C71)/C71*100</f>
        <v>8.823529411764707</v>
      </c>
      <c r="E71" s="10">
        <f>SUM(JANUARY!B71+FEBRUARY!B71)+B71</f>
        <v>120</v>
      </c>
      <c r="F71" s="10">
        <f>SUM(JANUARY!C71+FEBRUARY!C71)+C71</f>
        <v>77</v>
      </c>
      <c r="G71" s="11">
        <f>(+E71-F71)/F71*100</f>
        <v>55.84415584415584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1123</v>
      </c>
      <c r="C73" s="12">
        <f>SUM(C74:C76)</f>
        <v>847</v>
      </c>
      <c r="D73" s="13">
        <f>(+B73-C73)/C73*100</f>
        <v>32.585596221959854</v>
      </c>
      <c r="E73" s="12">
        <f>SUM(E74:E76)</f>
        <v>2187</v>
      </c>
      <c r="F73" s="12">
        <f>SUM(F74:F76)</f>
        <v>1872</v>
      </c>
      <c r="G73" s="13">
        <f>(+E73-F73)/F73*100</f>
        <v>16.826923076923077</v>
      </c>
    </row>
    <row r="74" spans="1:7" ht="12.75">
      <c r="A74" s="34" t="s">
        <v>28</v>
      </c>
      <c r="B74" s="10">
        <v>698</v>
      </c>
      <c r="C74" s="10">
        <v>446</v>
      </c>
      <c r="D74" s="11">
        <f>(+B74-C74)/C74*100</f>
        <v>56.502242152466366</v>
      </c>
      <c r="E74" s="10">
        <f>SUM(JANUARY!B74+FEBRUARY!B74)+B74</f>
        <v>1342</v>
      </c>
      <c r="F74" s="10">
        <f>SUM(JANUARY!C74+FEBRUARY!C74)+C74</f>
        <v>983</v>
      </c>
      <c r="G74" s="11">
        <f>(+E74-F74)/F74*100</f>
        <v>36.52085452695829</v>
      </c>
    </row>
    <row r="75" spans="1:7" ht="12.75">
      <c r="A75" s="34" t="s">
        <v>29</v>
      </c>
      <c r="B75" s="10">
        <v>350</v>
      </c>
      <c r="C75" s="10">
        <v>280</v>
      </c>
      <c r="D75" s="11">
        <f>(+B75-C75)/C75*100</f>
        <v>25</v>
      </c>
      <c r="E75" s="10">
        <f>SUM(JANUARY!B75+FEBRUARY!B75)+B75</f>
        <v>650</v>
      </c>
      <c r="F75" s="10">
        <f>SUM(JANUARY!C75+FEBRUARY!C75)+C75</f>
        <v>628</v>
      </c>
      <c r="G75" s="11">
        <f>(+E75-F75)/F75*100</f>
        <v>3.5031847133757963</v>
      </c>
    </row>
    <row r="76" spans="1:7" ht="12.75">
      <c r="A76" s="34" t="s">
        <v>30</v>
      </c>
      <c r="B76" s="10">
        <v>75</v>
      </c>
      <c r="C76" s="10">
        <v>121</v>
      </c>
      <c r="D76" s="11">
        <f>(+B76-C76)/C76*100</f>
        <v>-38.01652892561984</v>
      </c>
      <c r="E76" s="10">
        <f>SUM(JANUARY!B76+FEBRUARY!B76)+B76</f>
        <v>195</v>
      </c>
      <c r="F76" s="10">
        <f>SUM(JANUARY!C76+FEBRUARY!C76)+C76</f>
        <v>261</v>
      </c>
      <c r="G76" s="11">
        <f>(+E76-F76)/F76*100</f>
        <v>-25.287356321839084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752</v>
      </c>
      <c r="C78" s="12">
        <f>SUM(C79:C80)</f>
        <v>625</v>
      </c>
      <c r="D78" s="13">
        <f>(+B78-C78)/C78*100</f>
        <v>20.32</v>
      </c>
      <c r="E78" s="12">
        <f>SUM(E79:E80)</f>
        <v>1836</v>
      </c>
      <c r="F78" s="12">
        <f>SUM(F79:F80)</f>
        <v>1411</v>
      </c>
      <c r="G78" s="13">
        <f>(+E78-F78)/F78*100</f>
        <v>30.120481927710845</v>
      </c>
    </row>
    <row r="79" spans="1:7" ht="12.75">
      <c r="A79" s="34" t="s">
        <v>32</v>
      </c>
      <c r="B79" s="10">
        <v>305</v>
      </c>
      <c r="C79" s="10">
        <v>220</v>
      </c>
      <c r="D79" s="11">
        <f>(+B79-C79)/C79*100</f>
        <v>38.63636363636363</v>
      </c>
      <c r="E79" s="10">
        <f>SUM(JANUARY!B79+FEBRUARY!B79)+B79</f>
        <v>754</v>
      </c>
      <c r="F79" s="10">
        <f>SUM(JANUARY!C79+FEBRUARY!C79)+C79</f>
        <v>520</v>
      </c>
      <c r="G79" s="11">
        <f>(+E79-F79)/F79*100</f>
        <v>45</v>
      </c>
    </row>
    <row r="80" spans="1:7" ht="12.75">
      <c r="A80" s="34" t="s">
        <v>33</v>
      </c>
      <c r="B80" s="10">
        <v>447</v>
      </c>
      <c r="C80" s="10">
        <v>405</v>
      </c>
      <c r="D80" s="11">
        <f>(+B80-C80)/C80*100</f>
        <v>10.37037037037037</v>
      </c>
      <c r="E80" s="10">
        <f>SUM(JANUARY!B80+FEBRUARY!B80)+B80</f>
        <v>1082</v>
      </c>
      <c r="F80" s="10">
        <f>SUM(JANUARY!C80+FEBRUARY!C80)+C80</f>
        <v>891</v>
      </c>
      <c r="G80" s="11">
        <f>(+E80-F80)/F80*100</f>
        <v>21.43658810325477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1577</v>
      </c>
      <c r="C82" s="12">
        <v>1334</v>
      </c>
      <c r="D82" s="13">
        <f>(+B82-C82)/C82*100</f>
        <v>18.21589205397301</v>
      </c>
      <c r="E82" s="142">
        <f>SUM(JANUARY!B82+FEBRUARY!B82)+B82</f>
        <v>3260</v>
      </c>
      <c r="F82" s="142">
        <f>SUM(JANUARY!C82+FEBRUARY!C82)+C82</f>
        <v>2705</v>
      </c>
      <c r="G82" s="13">
        <f>(+E82-F82)/F82*100</f>
        <v>20.51756007393715</v>
      </c>
    </row>
    <row r="83" spans="1:7" ht="12.75">
      <c r="A83" s="17" t="s">
        <v>35</v>
      </c>
      <c r="B83" s="12">
        <v>546</v>
      </c>
      <c r="C83" s="12">
        <v>561</v>
      </c>
      <c r="D83" s="13">
        <f>(+B83-C83)/C83*100</f>
        <v>-2.6737967914438503</v>
      </c>
      <c r="E83" s="142">
        <f>SUM(JANUARY!B83+FEBRUARY!B83)+B83</f>
        <v>1345</v>
      </c>
      <c r="F83" s="142">
        <f>SUM(JANUARY!C83+FEBRUARY!C83)+C83</f>
        <v>1166</v>
      </c>
      <c r="G83" s="13">
        <f>(+E83-F83)/F83*100</f>
        <v>15.3516295025729</v>
      </c>
    </row>
    <row r="84" spans="1:7" ht="12.75">
      <c r="A84" s="17" t="s">
        <v>36</v>
      </c>
      <c r="B84" s="12">
        <v>91</v>
      </c>
      <c r="C84" s="12">
        <v>145</v>
      </c>
      <c r="D84" s="13">
        <f>(+B84-C84)/C84*100</f>
        <v>-37.24137931034483</v>
      </c>
      <c r="E84" s="142">
        <f>SUM(JANUARY!B84+FEBRUARY!B84)+B84</f>
        <v>216</v>
      </c>
      <c r="F84" s="142">
        <f>SUM(JANUARY!C84+FEBRUARY!C84)+C84</f>
        <v>242</v>
      </c>
      <c r="G84" s="13">
        <f>(+E84-F84)/F84*100</f>
        <v>-10.743801652892563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4855</v>
      </c>
      <c r="C86" s="12">
        <f>SUM(C87:C89)</f>
        <v>4723</v>
      </c>
      <c r="D86" s="13">
        <f>(+B86-C86)/C86*100</f>
        <v>2.7948337920813042</v>
      </c>
      <c r="E86" s="12">
        <f>SUM(E87:E89)</f>
        <v>9970</v>
      </c>
      <c r="F86" s="12">
        <f>SUM(F87:F89)</f>
        <v>9806</v>
      </c>
      <c r="G86" s="13">
        <f>(+E86-F86)/F86*100</f>
        <v>1.6724454415663879</v>
      </c>
    </row>
    <row r="87" spans="1:7" ht="12.75">
      <c r="A87" s="34" t="s">
        <v>38</v>
      </c>
      <c r="B87" s="10">
        <v>678</v>
      </c>
      <c r="C87" s="10">
        <v>646</v>
      </c>
      <c r="D87" s="11">
        <f>(+B87-C87)/C87*100</f>
        <v>4.953560371517028</v>
      </c>
      <c r="E87" s="10">
        <f>SUM(JANUARY!B87+FEBRUARY!B87)+B87</f>
        <v>1559</v>
      </c>
      <c r="F87" s="10">
        <f>SUM(JANUARY!C87+FEBRUARY!C87)+C87</f>
        <v>2118</v>
      </c>
      <c r="G87" s="11">
        <f>(+E87-F87)/F87*100</f>
        <v>-26.392823418319168</v>
      </c>
    </row>
    <row r="88" spans="1:7" ht="12.75">
      <c r="A88" s="34" t="s">
        <v>39</v>
      </c>
      <c r="B88" s="10">
        <v>3967</v>
      </c>
      <c r="C88" s="10">
        <v>3786</v>
      </c>
      <c r="D88" s="11">
        <f>(+B88-C88)/C88*100</f>
        <v>4.780771262546223</v>
      </c>
      <c r="E88" s="10">
        <f>SUM(JANUARY!B88+FEBRUARY!B88)+B88</f>
        <v>7998</v>
      </c>
      <c r="F88" s="10">
        <f>SUM(JANUARY!C88+FEBRUARY!C88)+C88</f>
        <v>7114</v>
      </c>
      <c r="G88" s="11">
        <f>(+E88-F88)/F88*100</f>
        <v>12.426201855496204</v>
      </c>
    </row>
    <row r="89" spans="1:7" ht="12.75">
      <c r="A89" s="34" t="s">
        <v>40</v>
      </c>
      <c r="B89" s="10">
        <v>210</v>
      </c>
      <c r="C89" s="10">
        <v>291</v>
      </c>
      <c r="D89" s="11">
        <f>(+B89-C89)/C89*100</f>
        <v>-27.835051546391753</v>
      </c>
      <c r="E89" s="10">
        <f>SUM(JANUARY!B89+FEBRUARY!B89)+B89</f>
        <v>413</v>
      </c>
      <c r="F89" s="10">
        <f>SUM(JANUARY!C89+FEBRUARY!C89)+C89</f>
        <v>574</v>
      </c>
      <c r="G89" s="11">
        <f>(+E89-F89)/F89*100</f>
        <v>-28.04878048780488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3070</v>
      </c>
      <c r="C91" s="12">
        <v>3201</v>
      </c>
      <c r="D91" s="13">
        <f>(+B91-C91)/C91*100</f>
        <v>-4.092471102780381</v>
      </c>
      <c r="E91" s="142">
        <f>SUM(JANUARY!B91+FEBRUARY!B91)+B91</f>
        <v>7703</v>
      </c>
      <c r="F91" s="142">
        <f>SUM(JANUARY!C91+FEBRUARY!C91)+C91</f>
        <v>6818</v>
      </c>
      <c r="G91" s="13">
        <f>(+E91-F91)/F91*100</f>
        <v>12.9803461425638</v>
      </c>
    </row>
    <row r="92" spans="1:7" ht="12.75">
      <c r="A92" s="17" t="s">
        <v>42</v>
      </c>
      <c r="B92" s="12">
        <v>17</v>
      </c>
      <c r="C92" s="12">
        <v>27</v>
      </c>
      <c r="D92" s="13">
        <f>(+B92-C92)/C92*100</f>
        <v>-37.03703703703704</v>
      </c>
      <c r="E92" s="142">
        <f>SUM(JANUARY!B92+FEBRUARY!B92)+B92</f>
        <v>54</v>
      </c>
      <c r="F92" s="142">
        <f>SUM(JANUARY!C92+FEBRUARY!C92)+C92</f>
        <v>114</v>
      </c>
      <c r="G92" s="13">
        <f>(+E92-F92)/F92*100</f>
        <v>-52.63157894736842</v>
      </c>
    </row>
    <row r="93" spans="1:7" ht="12.75">
      <c r="A93" s="17" t="s">
        <v>43</v>
      </c>
      <c r="B93" s="12">
        <v>130</v>
      </c>
      <c r="C93" s="12">
        <v>180</v>
      </c>
      <c r="D93" s="13">
        <f>(+B93-C93)/C93*100</f>
        <v>-27.77777777777778</v>
      </c>
      <c r="E93" s="142">
        <f>SUM(JANUARY!B93+FEBRUARY!B93)+B93</f>
        <v>359</v>
      </c>
      <c r="F93" s="142">
        <f>SUM(JANUARY!C93+FEBRUARY!C93)+C93</f>
        <v>405</v>
      </c>
      <c r="G93" s="13">
        <f>(+E93-F93)/F93*100</f>
        <v>-11.358024691358025</v>
      </c>
    </row>
    <row r="94" spans="1:7" ht="12.75">
      <c r="A94" s="17" t="s">
        <v>44</v>
      </c>
      <c r="B94" s="12">
        <v>1875</v>
      </c>
      <c r="C94" s="12">
        <v>1590</v>
      </c>
      <c r="D94" s="13">
        <f>(+B94-C94)/C94*100</f>
        <v>17.92452830188679</v>
      </c>
      <c r="E94" s="142">
        <f>SUM(JANUARY!B94+FEBRUARY!B94)+B94</f>
        <v>4657</v>
      </c>
      <c r="F94" s="142">
        <f>SUM(JANUARY!C94+FEBRUARY!C94)+C94</f>
        <v>4374</v>
      </c>
      <c r="G94" s="13">
        <f>(+E94-F94)/F94*100</f>
        <v>6.470050297210792</v>
      </c>
    </row>
    <row r="95" spans="1:7" ht="12.75">
      <c r="A95" s="14"/>
      <c r="B95" s="10"/>
      <c r="C95" s="10"/>
      <c r="D95" s="51"/>
      <c r="E95" s="10"/>
      <c r="F95" s="10"/>
      <c r="G95" s="16"/>
    </row>
    <row r="96" spans="1:7" ht="12.75">
      <c r="A96" s="17" t="s">
        <v>45</v>
      </c>
      <c r="B96" s="12">
        <f>SUM(B57+B61+B65)</f>
        <v>140260</v>
      </c>
      <c r="C96" s="12">
        <f>SUM(C57+C61+C65)</f>
        <v>150043</v>
      </c>
      <c r="D96" s="13">
        <f>(+B96-C96)/C96*100</f>
        <v>-6.520130895809868</v>
      </c>
      <c r="E96" s="12">
        <f>SUM(E57+E61+E65)</f>
        <v>320680</v>
      </c>
      <c r="F96" s="12">
        <f>SUM(F57+F61+F65)</f>
        <v>344923</v>
      </c>
      <c r="G96" s="13">
        <f>(+E96-F96)/F96*100</f>
        <v>-7.0285252070752025</v>
      </c>
    </row>
    <row r="97" spans="1:7" ht="12.75">
      <c r="A97" s="17"/>
      <c r="B97" s="12"/>
      <c r="C97" s="12"/>
      <c r="D97" s="13"/>
      <c r="E97" s="12"/>
      <c r="F97" s="12"/>
      <c r="G97" s="13"/>
    </row>
    <row r="98" spans="1:7" ht="12.75">
      <c r="A98" s="162"/>
      <c r="B98" s="162"/>
      <c r="C98" s="162"/>
      <c r="D98" s="162"/>
      <c r="E98" s="162"/>
      <c r="F98" s="162"/>
      <c r="G98" s="162"/>
    </row>
    <row r="99" spans="1:7" ht="12.75">
      <c r="A99" s="162">
        <f ca="1">(NOW())</f>
        <v>40938.60038831019</v>
      </c>
      <c r="B99" s="162"/>
      <c r="C99" s="162"/>
      <c r="D99" s="162"/>
      <c r="E99" s="162"/>
      <c r="F99" s="162"/>
      <c r="G99" s="162"/>
    </row>
  </sheetData>
  <sheetProtection/>
  <mergeCells count="3">
    <mergeCell ref="A39:G39"/>
    <mergeCell ref="A98:G98"/>
    <mergeCell ref="A99:G99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30" sqref="B30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105</v>
      </c>
      <c r="B3" s="3"/>
      <c r="C3" s="42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108</v>
      </c>
      <c r="C9" s="44" t="s">
        <v>86</v>
      </c>
      <c r="D9" s="45" t="s">
        <v>48</v>
      </c>
      <c r="E9" s="45" t="s">
        <v>109</v>
      </c>
      <c r="F9" s="45" t="s">
        <v>85</v>
      </c>
      <c r="G9" s="45" t="s">
        <v>48</v>
      </c>
    </row>
    <row r="10" spans="1:7" ht="1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96684</v>
      </c>
      <c r="C11" s="10">
        <v>92635</v>
      </c>
      <c r="D11" s="11">
        <f>(+B11-C11)/C11*100</f>
        <v>4.370918119501269</v>
      </c>
      <c r="E11" s="10">
        <f>SUM(JANUARY!B11+FEBRUARY!B11+MARCH!B10)+B11</f>
        <v>342227</v>
      </c>
      <c r="F11" s="10">
        <f>SUM(JANUARY!C11+FEBRUARY!C11+MARCH!C10)+C11</f>
        <v>356840</v>
      </c>
      <c r="G11" s="11">
        <f>(+E11-F11)/F11*100</f>
        <v>-4.095112655531891</v>
      </c>
    </row>
    <row r="12" spans="1:7" ht="12.75">
      <c r="A12" s="47" t="s">
        <v>7</v>
      </c>
      <c r="B12" s="10">
        <v>177857</v>
      </c>
      <c r="C12" s="10">
        <v>166167</v>
      </c>
      <c r="D12" s="11">
        <f>(+B12-C12)/C12*100</f>
        <v>7.035091203427876</v>
      </c>
      <c r="E12" s="10">
        <f>SUM(JANUARY!B12+FEBRUARY!B12+MARCH!B11)+B12</f>
        <v>746193</v>
      </c>
      <c r="F12" s="10">
        <f>SUM(JANUARY!C12+FEBRUARY!C12+MARCH!C11)+C12</f>
        <v>714546</v>
      </c>
      <c r="G12" s="11">
        <f>(+E12-F12)/F12*100</f>
        <v>4.428966084758714</v>
      </c>
    </row>
    <row r="13" spans="1:7" ht="12.75">
      <c r="A13" s="9" t="s">
        <v>8</v>
      </c>
      <c r="B13" s="12">
        <f>SUM(B11:B12)</f>
        <v>274541</v>
      </c>
      <c r="C13" s="12">
        <f>SUM(C11:C12)</f>
        <v>258802</v>
      </c>
      <c r="D13" s="13">
        <f>(+B13-C13)/C13*100</f>
        <v>6.081483141552229</v>
      </c>
      <c r="E13" s="12">
        <f>SUM(E11:E12)</f>
        <v>1088420</v>
      </c>
      <c r="F13" s="12">
        <f>SUM(F11:F12)</f>
        <v>1071386</v>
      </c>
      <c r="G13" s="13">
        <f>(+E13-F13)/F13*100</f>
        <v>1.5899031721527068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10701</v>
      </c>
      <c r="C17" s="10">
        <v>12443</v>
      </c>
      <c r="D17" s="11">
        <f>(+B17-C17)/C17*100</f>
        <v>-13.999839267057784</v>
      </c>
      <c r="E17" s="10">
        <f>SUM(JANUARY!B17+FEBRUARY!B17+MARCH!B16)+B17</f>
        <v>37087</v>
      </c>
      <c r="F17" s="10">
        <f>SUM(JANUARY!C17+FEBRUARY!C17+MARCH!C16)+C17</f>
        <v>46710</v>
      </c>
      <c r="G17" s="11">
        <f>(+E17-F17)/F17*100</f>
        <v>-20.60158424320274</v>
      </c>
    </row>
    <row r="18" spans="1:7" ht="12.75">
      <c r="A18" s="47" t="s">
        <v>7</v>
      </c>
      <c r="B18" s="10">
        <v>66524</v>
      </c>
      <c r="C18" s="10">
        <v>54077</v>
      </c>
      <c r="D18" s="11">
        <f>(+B18-C18)/C18*100</f>
        <v>23.017179207426448</v>
      </c>
      <c r="E18" s="10">
        <f>SUM(JANUARY!B18+FEBRUARY!B18+MARCH!B17)+B18</f>
        <v>255094</v>
      </c>
      <c r="F18" s="10">
        <f>SUM(JANUARY!C18+FEBRUARY!C18+MARCH!C17)+C18</f>
        <v>184268</v>
      </c>
      <c r="G18" s="11">
        <f>(+E18-F18)/F18*100</f>
        <v>38.43640784075368</v>
      </c>
    </row>
    <row r="19" spans="1:7" ht="12.75">
      <c r="A19" s="9" t="s">
        <v>8</v>
      </c>
      <c r="B19" s="12">
        <f>SUM(B17:B18)</f>
        <v>77225</v>
      </c>
      <c r="C19" s="12">
        <f>SUM(C17:C18)</f>
        <v>66520</v>
      </c>
      <c r="D19" s="13">
        <f>(+B19-C19)/C19*100</f>
        <v>16.092904389657246</v>
      </c>
      <c r="E19" s="12">
        <f>SUM(E17:E18)</f>
        <v>292181</v>
      </c>
      <c r="F19" s="12">
        <f>SUM(F17:F18)</f>
        <v>230978</v>
      </c>
      <c r="G19" s="13">
        <f>(+E19-F19)/F19*100</f>
        <v>26.497328749924236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21692</v>
      </c>
      <c r="C23" s="10">
        <v>20467</v>
      </c>
      <c r="D23" s="11">
        <f>(+B23-C23)/C23*100</f>
        <v>5.985244539991205</v>
      </c>
      <c r="E23" s="10">
        <f>SUM(JANUARY!B23+FEBRUARY!B23+MARCH!B22)+B23</f>
        <v>70443</v>
      </c>
      <c r="F23" s="10">
        <f>SUM(JANUARY!C23+FEBRUARY!C23+MARCH!C22)+C23</f>
        <v>66918</v>
      </c>
      <c r="G23" s="11">
        <f>(+E23-F23)/F23*100</f>
        <v>5.267640993454676</v>
      </c>
    </row>
    <row r="24" spans="1:7" ht="12.75">
      <c r="A24" s="47" t="s">
        <v>7</v>
      </c>
      <c r="B24" s="10">
        <v>165833</v>
      </c>
      <c r="C24" s="10">
        <v>123971</v>
      </c>
      <c r="D24" s="11">
        <f>(+B24-C24)/C24*100</f>
        <v>33.76757467472231</v>
      </c>
      <c r="E24" s="10">
        <f>SUM(JANUARY!B24+FEBRUARY!B24+MARCH!B23)+B24</f>
        <v>615848</v>
      </c>
      <c r="F24" s="10">
        <f>SUM(JANUARY!C24+FEBRUARY!C24+MARCH!C23)+C24</f>
        <v>484039</v>
      </c>
      <c r="G24" s="11">
        <f>(+E24-F24)/F24*100</f>
        <v>27.231070223680327</v>
      </c>
    </row>
    <row r="25" spans="1:7" ht="12.75">
      <c r="A25" s="9" t="s">
        <v>8</v>
      </c>
      <c r="B25" s="12">
        <f>SUM(B23:B24)</f>
        <v>187525</v>
      </c>
      <c r="C25" s="12">
        <f>SUM(C23:C24)</f>
        <v>144438</v>
      </c>
      <c r="D25" s="13">
        <f>(+B25-C25)/C25*100</f>
        <v>29.830792450740113</v>
      </c>
      <c r="E25" s="12">
        <f>SUM(E23:E24)</f>
        <v>686291</v>
      </c>
      <c r="F25" s="12">
        <f>SUM(F23:F24)</f>
        <v>550957</v>
      </c>
      <c r="G25" s="13">
        <f>(+E25-F25)/F25*100</f>
        <v>24.563441430093455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129077</v>
      </c>
      <c r="C29" s="10">
        <f>SUM(C11+C17+C23)</f>
        <v>125545</v>
      </c>
      <c r="D29" s="11">
        <f>(+B29-C29)/C29*100</f>
        <v>2.813333864351428</v>
      </c>
      <c r="E29" s="10">
        <f>SUM(E11+E17+E23)</f>
        <v>449757</v>
      </c>
      <c r="F29" s="10">
        <f>SUM(F11+F17+F23)</f>
        <v>470468</v>
      </c>
      <c r="G29" s="11">
        <f>(+E29-F29)/F29*100</f>
        <v>-4.402212265233767</v>
      </c>
    </row>
    <row r="30" spans="1:7" ht="12.75">
      <c r="A30" s="47" t="s">
        <v>7</v>
      </c>
      <c r="B30" s="10">
        <f>SUM(B12+B18+B24)</f>
        <v>410214</v>
      </c>
      <c r="C30" s="10">
        <f>SUM(C12+C18+C24)</f>
        <v>344215</v>
      </c>
      <c r="D30" s="11">
        <f>(+B30-C30)/C30*100</f>
        <v>19.173772206324536</v>
      </c>
      <c r="E30" s="10">
        <f>SUM(E12+E18+E24)</f>
        <v>1617135</v>
      </c>
      <c r="F30" s="10">
        <f>SUM(F12+F18+F24)</f>
        <v>1382853</v>
      </c>
      <c r="G30" s="11">
        <f>(+E30-F30)/F30*100</f>
        <v>16.941930921074043</v>
      </c>
    </row>
    <row r="31" spans="1:7" ht="12.75">
      <c r="A31" s="18" t="s">
        <v>8</v>
      </c>
      <c r="B31" s="48">
        <f>SUM(B29:B30)</f>
        <v>539291</v>
      </c>
      <c r="C31" s="48">
        <f>SUM(C29:C30)</f>
        <v>469760</v>
      </c>
      <c r="D31" s="21">
        <f>(+B31-C31)/C31*100</f>
        <v>14.801387942779293</v>
      </c>
      <c r="E31" s="48">
        <f>SUM(E29:E30)</f>
        <v>2066892</v>
      </c>
      <c r="F31" s="48">
        <f>SUM(F29:F30)</f>
        <v>1853321</v>
      </c>
      <c r="G31" s="21">
        <f>(+E31-F31)/F31*100</f>
        <v>11.523691794351869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2.75">
      <c r="A38" s="34"/>
      <c r="B38" s="22"/>
      <c r="C38" s="22"/>
      <c r="D38" s="22"/>
      <c r="E38" s="22"/>
      <c r="F38" s="22"/>
      <c r="G38" s="22"/>
    </row>
    <row r="39" spans="1:7" ht="12.75">
      <c r="A39" s="163"/>
      <c r="B39" s="163"/>
      <c r="C39" s="163"/>
      <c r="D39" s="163"/>
      <c r="E39" s="163"/>
      <c r="F39" s="163"/>
      <c r="G39" s="163"/>
    </row>
    <row r="40" spans="1:7" ht="12.75">
      <c r="A40" s="164"/>
      <c r="B40" s="164"/>
      <c r="C40" s="164"/>
      <c r="D40" s="164"/>
      <c r="E40" s="164"/>
      <c r="F40" s="164"/>
      <c r="G40" s="164"/>
    </row>
    <row r="41" spans="1:7" ht="12.75">
      <c r="A41" s="5"/>
      <c r="B41" s="5"/>
      <c r="C41" s="5"/>
      <c r="D41" s="5"/>
      <c r="E41" s="5"/>
      <c r="F41" s="5"/>
      <c r="G41" s="49"/>
    </row>
    <row r="42" spans="1:7" ht="18" customHeight="1">
      <c r="A42" s="24"/>
      <c r="B42" s="24"/>
      <c r="C42" s="24"/>
      <c r="D42" s="24"/>
      <c r="E42" s="24"/>
      <c r="F42" s="24"/>
      <c r="G42" s="24"/>
    </row>
    <row r="43" spans="1:7" ht="18.75" customHeight="1">
      <c r="A43" s="24"/>
      <c r="B43" s="24"/>
      <c r="C43" s="24"/>
      <c r="D43" s="24"/>
      <c r="E43" s="24"/>
      <c r="F43" s="24"/>
      <c r="G43" s="24"/>
    </row>
    <row r="44" spans="1:7" ht="12.75">
      <c r="A44" s="24"/>
      <c r="B44" s="24"/>
      <c r="C44" s="24"/>
      <c r="D44" s="24"/>
      <c r="E44" s="24"/>
      <c r="F44" s="24"/>
      <c r="G44" s="24"/>
    </row>
    <row r="45" spans="1:7" ht="12.75">
      <c r="A45" s="24"/>
      <c r="B45" s="24"/>
      <c r="C45" s="24"/>
      <c r="D45" s="24"/>
      <c r="E45" s="24"/>
      <c r="F45" s="24"/>
      <c r="G45" s="24"/>
    </row>
    <row r="46" spans="1:7" ht="15" customHeight="1">
      <c r="A46" s="24"/>
      <c r="B46" s="24"/>
      <c r="C46" s="24"/>
      <c r="D46" s="24"/>
      <c r="E46" s="24"/>
      <c r="F46" s="24"/>
      <c r="G46" s="24"/>
    </row>
    <row r="47" spans="1:7" ht="15" customHeight="1">
      <c r="A47" s="24"/>
      <c r="B47" s="24"/>
      <c r="C47" s="24"/>
      <c r="D47" s="24"/>
      <c r="E47" s="24"/>
      <c r="F47" s="24"/>
      <c r="G47" s="24"/>
    </row>
    <row r="48" spans="1:7" ht="12.75">
      <c r="A48" s="24"/>
      <c r="B48" s="24"/>
      <c r="C48" s="24"/>
      <c r="D48" s="24"/>
      <c r="E48" s="24"/>
      <c r="F48" s="24"/>
      <c r="G48" s="24"/>
    </row>
    <row r="49" spans="1:7" ht="12.75">
      <c r="A49" s="24"/>
      <c r="B49" s="24"/>
      <c r="C49" s="24"/>
      <c r="D49" s="24"/>
      <c r="E49" s="24"/>
      <c r="F49" s="24"/>
      <c r="G49" s="24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110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111</v>
      </c>
      <c r="C55" s="29" t="s">
        <v>87</v>
      </c>
      <c r="D55" s="8" t="s">
        <v>5</v>
      </c>
      <c r="E55" s="45" t="s">
        <v>109</v>
      </c>
      <c r="F55" s="45" t="s">
        <v>85</v>
      </c>
      <c r="G55" s="8" t="s">
        <v>5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96684</v>
      </c>
      <c r="C57" s="12">
        <f>C58+C59</f>
        <v>92635</v>
      </c>
      <c r="D57" s="33">
        <f>(+B57-C57)/C57*100</f>
        <v>4.370918119501269</v>
      </c>
      <c r="E57" s="12">
        <f>SUM(E58+E59)</f>
        <v>342227</v>
      </c>
      <c r="F57" s="12">
        <f>SUM(F58+F59)</f>
        <v>356840</v>
      </c>
      <c r="G57" s="13">
        <f>(+E57-F57)/F57*100</f>
        <v>-4.095112655531891</v>
      </c>
    </row>
    <row r="58" spans="1:7" ht="12.75">
      <c r="A58" s="14" t="s">
        <v>18</v>
      </c>
      <c r="B58" s="30">
        <v>96684</v>
      </c>
      <c r="C58" s="30">
        <v>92635</v>
      </c>
      <c r="D58" s="11">
        <f>(+B58-C58)/C58*100</f>
        <v>4.370918119501269</v>
      </c>
      <c r="E58" s="10">
        <f>SUM(JANUARY!B58+FEBRUARY!B58+MARCH!B58)+B58</f>
        <v>342227</v>
      </c>
      <c r="F58" s="10">
        <f>SUM(JANUARY!C58+FEBRUARY!C58+MARCH!C58)+C58</f>
        <v>356840</v>
      </c>
      <c r="G58" s="11">
        <f>(+E58-F58)/F58*100</f>
        <v>-4.095112655531891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SUM(JANUARY!B59+FEBRUARY!B59+MARCH!B59)+B59</f>
        <v>0</v>
      </c>
      <c r="F59" s="10">
        <f>SUM(JANUARY!C59+FEBRUARY!C59+MARCH!C59)+C59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10701</v>
      </c>
      <c r="C61" s="12">
        <f>C62+C63</f>
        <v>12443</v>
      </c>
      <c r="D61" s="33">
        <f>(+B61-C61)/C61*100</f>
        <v>-13.999839267057784</v>
      </c>
      <c r="E61" s="12">
        <f>E62+E63</f>
        <v>37087</v>
      </c>
      <c r="F61" s="12">
        <f>F62+F63</f>
        <v>46710</v>
      </c>
      <c r="G61" s="13">
        <f>(+E61-F61)/F61*100</f>
        <v>-20.60158424320274</v>
      </c>
    </row>
    <row r="62" spans="1:7" ht="12.75">
      <c r="A62" s="34" t="s">
        <v>20</v>
      </c>
      <c r="B62" s="10">
        <v>10624</v>
      </c>
      <c r="C62" s="10">
        <v>12402</v>
      </c>
      <c r="D62" s="11">
        <f>(+B62-C62)/C62*100</f>
        <v>-14.336397355265278</v>
      </c>
      <c r="E62" s="10">
        <f>SUM(JANUARY!B62+FEBRUARY!B62+MARCH!B62)+B62</f>
        <v>36833</v>
      </c>
      <c r="F62" s="10">
        <f>SUM(JANUARY!C62+FEBRUARY!C62+MARCH!C62)+C62</f>
        <v>46543</v>
      </c>
      <c r="G62" s="11">
        <f>(+E62-F62)/F62*100</f>
        <v>-20.862428292116967</v>
      </c>
    </row>
    <row r="63" spans="1:7" ht="12.75">
      <c r="A63" s="34" t="s">
        <v>21</v>
      </c>
      <c r="B63" s="31">
        <v>77</v>
      </c>
      <c r="C63" s="31">
        <v>41</v>
      </c>
      <c r="D63" s="11">
        <f>(+B63-C63)/C63*100</f>
        <v>87.8048780487805</v>
      </c>
      <c r="E63" s="10">
        <f>SUM(JANUARY!B63+FEBRUARY!B63+MARCH!B63)+B63</f>
        <v>254</v>
      </c>
      <c r="F63" s="10">
        <f>SUM(JANUARY!C63+FEBRUARY!C63+MARCH!C63)+C63</f>
        <v>167</v>
      </c>
      <c r="G63" s="11">
        <f>(+E63-F63)/F63*100</f>
        <v>52.09580838323353</v>
      </c>
    </row>
    <row r="64" spans="1:7" ht="12.75">
      <c r="A64" s="14"/>
      <c r="B64" s="32"/>
      <c r="C64" s="32"/>
      <c r="D64" s="40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21692</v>
      </c>
      <c r="C65" s="35">
        <f>C67+C73+C78+C82+C83+C84+C86+C91+C92+C93+C94</f>
        <v>20467</v>
      </c>
      <c r="D65" s="11">
        <f>(+B65-C65)/C65*100</f>
        <v>5.985244539991205</v>
      </c>
      <c r="E65" s="35">
        <f>E67+E73+E78+E82+E83+E84+E86+E91+E92+E93+E94</f>
        <v>70443</v>
      </c>
      <c r="F65" s="35">
        <f>F67+F73+F78+F82+F83+F84+F86+F91+F92+F93+F94</f>
        <v>66918</v>
      </c>
      <c r="G65" s="13">
        <f>(+E65-F65)/F65*100</f>
        <v>5.267640993454676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8431</v>
      </c>
      <c r="C67" s="36">
        <f>SUM(C68:C71)</f>
        <v>8412</v>
      </c>
      <c r="D67" s="33">
        <f>(+B67-C67)/C67*100</f>
        <v>0.22586780789348548</v>
      </c>
      <c r="E67" s="36">
        <f>SUM(E68:E71)</f>
        <v>25595</v>
      </c>
      <c r="F67" s="36">
        <f>SUM(F68:F71)</f>
        <v>25950</v>
      </c>
      <c r="G67" s="13">
        <f>(+E67-F67)/F67*100</f>
        <v>-1.3680154142581888</v>
      </c>
    </row>
    <row r="68" spans="1:7" ht="12.75">
      <c r="A68" s="34" t="s">
        <v>24</v>
      </c>
      <c r="B68" s="10">
        <v>6002</v>
      </c>
      <c r="C68" s="10">
        <v>6161</v>
      </c>
      <c r="D68" s="11">
        <f>(+B68-C68)/C68*100</f>
        <v>-2.5807498782665155</v>
      </c>
      <c r="E68" s="10">
        <f>SUM(JANUARY!B68+FEBRUARY!B68+MARCH!B68)+B68</f>
        <v>18225</v>
      </c>
      <c r="F68" s="10">
        <f>SUM(JANUARY!C68+FEBRUARY!C68+MARCH!C68)+C68</f>
        <v>18487</v>
      </c>
      <c r="G68" s="11">
        <f>(+E68-F68)/F68*100</f>
        <v>-1.4172120949856657</v>
      </c>
    </row>
    <row r="69" spans="1:7" ht="12.75">
      <c r="A69" s="34" t="s">
        <v>25</v>
      </c>
      <c r="B69" s="10">
        <v>2246</v>
      </c>
      <c r="C69" s="10">
        <v>2187</v>
      </c>
      <c r="D69" s="11">
        <f>(+B69-C69)/C69*100</f>
        <v>2.6977594878829447</v>
      </c>
      <c r="E69" s="10">
        <f>SUM(JANUARY!B69+FEBRUARY!B69+MARCH!B69)+B69</f>
        <v>6892</v>
      </c>
      <c r="F69" s="10">
        <f>SUM(JANUARY!C69+FEBRUARY!C69+MARCH!C69)+C69</f>
        <v>7231</v>
      </c>
      <c r="G69" s="11">
        <f>(+E69-F69)/F69*100</f>
        <v>-4.688148250587747</v>
      </c>
    </row>
    <row r="70" spans="1:7" ht="12.75">
      <c r="A70" s="34" t="s">
        <v>66</v>
      </c>
      <c r="B70" s="10">
        <v>103</v>
      </c>
      <c r="C70" s="10">
        <v>47</v>
      </c>
      <c r="D70" s="11">
        <f>(+B70-C70)/C70*100</f>
        <v>119.14893617021276</v>
      </c>
      <c r="E70" s="10">
        <f>SUM(JANUARY!B70+FEBRUARY!B70+MARCH!B70)+B70</f>
        <v>278</v>
      </c>
      <c r="F70" s="10">
        <f>SUM(JANUARY!C70+FEBRUARY!C70+MARCH!C70)+C70</f>
        <v>138</v>
      </c>
      <c r="G70" s="11">
        <f>(+E70-F70)/F70*100</f>
        <v>101.44927536231884</v>
      </c>
    </row>
    <row r="71" spans="1:7" ht="12.75">
      <c r="A71" s="34" t="s">
        <v>26</v>
      </c>
      <c r="B71" s="10">
        <v>80</v>
      </c>
      <c r="C71" s="10">
        <v>17</v>
      </c>
      <c r="D71" s="11">
        <f>(+B71-C71)/C71*100</f>
        <v>370.5882352941177</v>
      </c>
      <c r="E71" s="10">
        <f>SUM(JANUARY!B71+FEBRUARY!B71+MARCH!B71)+B71</f>
        <v>200</v>
      </c>
      <c r="F71" s="10">
        <f>SUM(JANUARY!C71+FEBRUARY!C71+MARCH!C71)+C71</f>
        <v>94</v>
      </c>
      <c r="G71" s="11">
        <f>(+E71-F71)/F71*100</f>
        <v>112.7659574468085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976</v>
      </c>
      <c r="C73" s="12">
        <f>SUM(C74:C76)</f>
        <v>924</v>
      </c>
      <c r="D73" s="33">
        <f>(+B73-C73)/C73*100</f>
        <v>5.627705627705628</v>
      </c>
      <c r="E73" s="12">
        <f>SUM(E74:E76)</f>
        <v>3163</v>
      </c>
      <c r="F73" s="12">
        <f>SUM(F74:F76)</f>
        <v>2796</v>
      </c>
      <c r="G73" s="13">
        <f>(+E73-F73)/F73*100</f>
        <v>13.125894134477825</v>
      </c>
    </row>
    <row r="74" spans="1:7" ht="12.75">
      <c r="A74" s="34" t="s">
        <v>28</v>
      </c>
      <c r="B74" s="10">
        <v>595</v>
      </c>
      <c r="C74" s="10">
        <v>522</v>
      </c>
      <c r="D74" s="11">
        <f>(+B74-C74)/C74*100</f>
        <v>13.984674329501914</v>
      </c>
      <c r="E74" s="10">
        <f>SUM(JANUARY!B74+FEBRUARY!B74+MARCH!B74)+B74</f>
        <v>1937</v>
      </c>
      <c r="F74" s="10">
        <f>SUM(JANUARY!C74+FEBRUARY!C74+MARCH!C74)+C74</f>
        <v>1505</v>
      </c>
      <c r="G74" s="11">
        <f>(+E74-F74)/F74*100</f>
        <v>28.704318936877076</v>
      </c>
    </row>
    <row r="75" spans="1:7" ht="12.75">
      <c r="A75" s="34" t="s">
        <v>29</v>
      </c>
      <c r="B75" s="10">
        <v>284</v>
      </c>
      <c r="C75" s="10">
        <v>263</v>
      </c>
      <c r="D75" s="11">
        <f>(+B75-C75)/C75*100</f>
        <v>7.984790874524715</v>
      </c>
      <c r="E75" s="10">
        <f>SUM(JANUARY!B75+FEBRUARY!B75+MARCH!B75)+B75</f>
        <v>934</v>
      </c>
      <c r="F75" s="10">
        <f>SUM(JANUARY!C75+FEBRUARY!C75+MARCH!C75)+C75</f>
        <v>891</v>
      </c>
      <c r="G75" s="11">
        <f>(+E75-F75)/F75*100</f>
        <v>4.8260381593714925</v>
      </c>
    </row>
    <row r="76" spans="1:7" ht="12.75">
      <c r="A76" s="34" t="s">
        <v>30</v>
      </c>
      <c r="B76" s="10">
        <v>97</v>
      </c>
      <c r="C76" s="10">
        <v>139</v>
      </c>
      <c r="D76" s="11">
        <f>(+B76-C76)/C76*100</f>
        <v>-30.215827338129497</v>
      </c>
      <c r="E76" s="10">
        <f>SUM(JANUARY!B76+FEBRUARY!B76+MARCH!B76)+B76</f>
        <v>292</v>
      </c>
      <c r="F76" s="10">
        <f>SUM(JANUARY!C76+FEBRUARY!C76+MARCH!C76)+C76</f>
        <v>400</v>
      </c>
      <c r="G76" s="11">
        <f>(+E76-F76)/F76*100</f>
        <v>-27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975</v>
      </c>
      <c r="C78" s="12">
        <f>SUM(C79:C80)</f>
        <v>926</v>
      </c>
      <c r="D78" s="33">
        <f>(+B78-C78)/C78*100</f>
        <v>5.291576673866091</v>
      </c>
      <c r="E78" s="12">
        <f>SUM(E79:E80)</f>
        <v>2811</v>
      </c>
      <c r="F78" s="12">
        <f>SUM(F79:F80)</f>
        <v>2337</v>
      </c>
      <c r="G78" s="13">
        <f>(+E78-F78)/F78*100</f>
        <v>20.282413350449293</v>
      </c>
    </row>
    <row r="79" spans="1:7" ht="12.75">
      <c r="A79" s="34" t="s">
        <v>32</v>
      </c>
      <c r="B79" s="10">
        <v>457</v>
      </c>
      <c r="C79" s="10">
        <v>422</v>
      </c>
      <c r="D79" s="11">
        <f>(+B79-C79)/C79*100</f>
        <v>8.293838862559241</v>
      </c>
      <c r="E79" s="10">
        <f>SUM(JANUARY!B79+FEBRUARY!B79+MARCH!B79)+B79</f>
        <v>1211</v>
      </c>
      <c r="F79" s="10">
        <f>SUM(JANUARY!C79+FEBRUARY!C79+MARCH!C79)+C79</f>
        <v>942</v>
      </c>
      <c r="G79" s="11">
        <f>(+E79-F79)/F79*100</f>
        <v>28.556263269639064</v>
      </c>
    </row>
    <row r="80" spans="1:7" ht="12.75">
      <c r="A80" s="34" t="s">
        <v>33</v>
      </c>
      <c r="B80" s="10">
        <v>518</v>
      </c>
      <c r="C80" s="10">
        <v>504</v>
      </c>
      <c r="D80" s="11">
        <f>(+B80-C80)/C80*100</f>
        <v>2.7777777777777777</v>
      </c>
      <c r="E80" s="10">
        <f>SUM(JANUARY!B80+FEBRUARY!B80+MARCH!B80)+B80</f>
        <v>1600</v>
      </c>
      <c r="F80" s="10">
        <f>SUM(JANUARY!C80+FEBRUARY!C80+MARCH!C80)+C80</f>
        <v>1395</v>
      </c>
      <c r="G80" s="11">
        <f>(+E80-F80)/F80*100</f>
        <v>14.695340501792115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1902</v>
      </c>
      <c r="C82" s="12">
        <v>1527</v>
      </c>
      <c r="D82" s="33">
        <f>(+B82-C82)/C82*100</f>
        <v>24.557956777996072</v>
      </c>
      <c r="E82" s="142">
        <f>SUM(JANUARY!B82+FEBRUARY!B82+MARCH!B82)+B82</f>
        <v>5162</v>
      </c>
      <c r="F82" s="142">
        <f>SUM(JANUARY!C82+FEBRUARY!C82+MARCH!C82)+C82</f>
        <v>4232</v>
      </c>
      <c r="G82" s="13">
        <f>(+E82-F82)/F82*100</f>
        <v>21.975425330812854</v>
      </c>
    </row>
    <row r="83" spans="1:7" ht="12.75">
      <c r="A83" s="17" t="s">
        <v>35</v>
      </c>
      <c r="B83" s="12">
        <v>634</v>
      </c>
      <c r="C83" s="12">
        <v>583</v>
      </c>
      <c r="D83" s="11">
        <f>(+B83-C83)/C83*100</f>
        <v>8.747855917667238</v>
      </c>
      <c r="E83" s="142">
        <f>SUM(JANUARY!B83+FEBRUARY!B83+MARCH!B83)+B83</f>
        <v>1979</v>
      </c>
      <c r="F83" s="142">
        <f>SUM(JANUARY!C83+FEBRUARY!C83+MARCH!C83)+C83</f>
        <v>1749</v>
      </c>
      <c r="G83" s="13">
        <f>(+E83-F83)/F83*100</f>
        <v>13.150371640937678</v>
      </c>
    </row>
    <row r="84" spans="1:7" ht="12.75">
      <c r="A84" s="17" t="s">
        <v>36</v>
      </c>
      <c r="B84" s="12">
        <v>126</v>
      </c>
      <c r="C84" s="12">
        <v>174</v>
      </c>
      <c r="D84" s="33">
        <f>(+B84-C84)/C84*100</f>
        <v>-27.586206896551722</v>
      </c>
      <c r="E84" s="142">
        <f>SUM(JANUARY!B84+FEBRUARY!B84+MARCH!B84)+B84</f>
        <v>342</v>
      </c>
      <c r="F84" s="142">
        <f>SUM(JANUARY!C84+FEBRUARY!C84+MARCH!C84)+C84</f>
        <v>416</v>
      </c>
      <c r="G84" s="13">
        <f>(+E84-F84)/F84*100</f>
        <v>-17.78846153846154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4054</v>
      </c>
      <c r="C86" s="12">
        <f>SUM(C87:C89)</f>
        <v>3341</v>
      </c>
      <c r="D86" s="33">
        <f>(+B86-C86)/C86*100</f>
        <v>21.340915893445075</v>
      </c>
      <c r="E86" s="12">
        <f>SUM(E87:E89)</f>
        <v>14024</v>
      </c>
      <c r="F86" s="12">
        <f>SUM(F87:F89)</f>
        <v>13147</v>
      </c>
      <c r="G86" s="13">
        <f>(+E86-F86)/F86*100</f>
        <v>6.670723358941204</v>
      </c>
    </row>
    <row r="87" spans="1:7" ht="12.75">
      <c r="A87" s="34" t="s">
        <v>38</v>
      </c>
      <c r="B87" s="10">
        <v>578</v>
      </c>
      <c r="C87" s="10">
        <v>490</v>
      </c>
      <c r="D87" s="11">
        <f>(+B87-C87)/C87*100</f>
        <v>17.959183673469386</v>
      </c>
      <c r="E87" s="10">
        <f>SUM(JANUARY!B87+FEBRUARY!B87+MARCH!B87)+B87</f>
        <v>2137</v>
      </c>
      <c r="F87" s="10">
        <f>SUM(JANUARY!C87+FEBRUARY!C87+MARCH!C87)+C87</f>
        <v>2608</v>
      </c>
      <c r="G87" s="11">
        <f>(+E87-F87)/F87*100</f>
        <v>-18.059815950920246</v>
      </c>
    </row>
    <row r="88" spans="1:7" ht="12.75">
      <c r="A88" s="34" t="s">
        <v>39</v>
      </c>
      <c r="B88" s="10">
        <v>3235</v>
      </c>
      <c r="C88" s="10">
        <v>2704</v>
      </c>
      <c r="D88" s="11">
        <f>(+B88-C88)/C88*100</f>
        <v>19.63757396449704</v>
      </c>
      <c r="E88" s="10">
        <f>SUM(JANUARY!B88+FEBRUARY!B88+MARCH!B88)+B88</f>
        <v>11233</v>
      </c>
      <c r="F88" s="10">
        <f>SUM(JANUARY!C88+FEBRUARY!C88+MARCH!C88)+C88</f>
        <v>9818</v>
      </c>
      <c r="G88" s="11">
        <f>(+E88-F88)/F88*100</f>
        <v>14.412303931554288</v>
      </c>
    </row>
    <row r="89" spans="1:7" ht="12.75">
      <c r="A89" s="34" t="s">
        <v>40</v>
      </c>
      <c r="B89" s="10">
        <v>241</v>
      </c>
      <c r="C89" s="10">
        <v>147</v>
      </c>
      <c r="D89" s="11">
        <f>(+B89-C89)/C89*100</f>
        <v>63.94557823129252</v>
      </c>
      <c r="E89" s="10">
        <f>SUM(JANUARY!B89+FEBRUARY!B89+MARCH!B89)+B89</f>
        <v>654</v>
      </c>
      <c r="F89" s="10">
        <f>SUM(JANUARY!C89+FEBRUARY!C89+MARCH!C89)+C89</f>
        <v>721</v>
      </c>
      <c r="G89" s="11">
        <f>(+E89-F89)/F89*100</f>
        <v>-9.29264909847434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2774</v>
      </c>
      <c r="C91" s="12">
        <v>2855</v>
      </c>
      <c r="D91" s="33">
        <f>(+B91-C91)/C91*100</f>
        <v>-2.8371278458844134</v>
      </c>
      <c r="E91" s="142">
        <f>SUM(JANUARY!B91+FEBRUARY!B91+MARCH!B91)+B91</f>
        <v>10477</v>
      </c>
      <c r="F91" s="142">
        <f>SUM(JANUARY!C91+FEBRUARY!C91+MARCH!C91)+C91</f>
        <v>9673</v>
      </c>
      <c r="G91" s="13">
        <f>(+E91-F91)/F91*100</f>
        <v>8.311795720045488</v>
      </c>
    </row>
    <row r="92" spans="1:7" ht="12.75">
      <c r="A92" s="17" t="s">
        <v>42</v>
      </c>
      <c r="B92" s="12">
        <v>8</v>
      </c>
      <c r="C92" s="12">
        <v>11</v>
      </c>
      <c r="D92" s="33">
        <f>(+B92-C92)/C92*100</f>
        <v>-27.27272727272727</v>
      </c>
      <c r="E92" s="142">
        <f>SUM(JANUARY!B92+FEBRUARY!B92+MARCH!B92)+B92</f>
        <v>62</v>
      </c>
      <c r="F92" s="142">
        <f>SUM(JANUARY!C92+FEBRUARY!C92+MARCH!C92)+C92</f>
        <v>125</v>
      </c>
      <c r="G92" s="13">
        <f>(+E92-F92)/F92*100</f>
        <v>-50.4</v>
      </c>
    </row>
    <row r="93" spans="1:7" ht="12.75">
      <c r="A93" s="17" t="s">
        <v>43</v>
      </c>
      <c r="B93" s="12">
        <v>134</v>
      </c>
      <c r="C93" s="12">
        <v>244</v>
      </c>
      <c r="D93" s="33">
        <f>(+B93-C93)/C93*100</f>
        <v>-45.08196721311475</v>
      </c>
      <c r="E93" s="142">
        <f>SUM(JANUARY!B93+FEBRUARY!B93+MARCH!B93)+B93</f>
        <v>493</v>
      </c>
      <c r="F93" s="142">
        <f>SUM(JANUARY!C93+FEBRUARY!C93+MARCH!C93)+C93</f>
        <v>649</v>
      </c>
      <c r="G93" s="13">
        <f>(+E93-F93)/F93*100</f>
        <v>-24.03697996918336</v>
      </c>
    </row>
    <row r="94" spans="1:7" ht="12.75">
      <c r="A94" s="17" t="s">
        <v>44</v>
      </c>
      <c r="B94" s="12">
        <v>1678</v>
      </c>
      <c r="C94" s="12">
        <v>1470</v>
      </c>
      <c r="D94" s="33">
        <f>(+B94-C94)/C94*100</f>
        <v>14.14965986394558</v>
      </c>
      <c r="E94" s="142">
        <f>SUM(JANUARY!B94+FEBRUARY!B94+MARCH!B94)+B94</f>
        <v>6335</v>
      </c>
      <c r="F94" s="142">
        <f>SUM(JANUARY!C94+FEBRUARY!C94+MARCH!C94)+C94</f>
        <v>5844</v>
      </c>
      <c r="G94" s="13">
        <f>(+E94-F94)/F94*100</f>
        <v>8.401779603011637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129077</v>
      </c>
      <c r="C96" s="12">
        <f>SUM(C57+C61+C65)</f>
        <v>125545</v>
      </c>
      <c r="D96" s="13">
        <f>(+B96-C96)/C96*100</f>
        <v>2.813333864351428</v>
      </c>
      <c r="E96" s="12">
        <f>SUM(E57+E61+E65)</f>
        <v>449757</v>
      </c>
      <c r="F96" s="12">
        <f>SUM(F57+F61+F65)</f>
        <v>470468</v>
      </c>
      <c r="G96" s="13">
        <f>(+E96-F96)/F96*100</f>
        <v>-4.402212265233767</v>
      </c>
    </row>
    <row r="97" spans="1:7" ht="12.75">
      <c r="A97" s="164">
        <f ca="1">NOW()</f>
        <v>40938.60038831019</v>
      </c>
      <c r="B97" s="164"/>
      <c r="C97" s="164"/>
      <c r="D97" s="164"/>
      <c r="E97" s="164"/>
      <c r="F97" s="164"/>
      <c r="G97" s="164"/>
    </row>
    <row r="98" ht="12.75">
      <c r="A98" s="22"/>
    </row>
  </sheetData>
  <sheetProtection/>
  <mergeCells count="3">
    <mergeCell ref="A39:G39"/>
    <mergeCell ref="A40:G40"/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D3" sqref="D3"/>
    </sheetView>
  </sheetViews>
  <sheetFormatPr defaultColWidth="9.625" defaultRowHeight="12.75"/>
  <cols>
    <col min="1" max="1" width="18.00390625" style="53" customWidth="1"/>
    <col min="2" max="3" width="11.625" style="53" customWidth="1"/>
    <col min="4" max="4" width="7.625" style="53" customWidth="1"/>
    <col min="5" max="6" width="11.625" style="53" customWidth="1"/>
    <col min="7" max="7" width="7.625" style="53" customWidth="1"/>
    <col min="8" max="16384" width="9.625" style="53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 t="s">
        <v>150</v>
      </c>
      <c r="B3" s="54"/>
      <c r="C3" s="55"/>
      <c r="D3" s="54"/>
      <c r="E3" s="54"/>
      <c r="F3" s="54"/>
      <c r="G3" s="54"/>
    </row>
    <row r="4" spans="1:7" ht="12.75" customHeight="1">
      <c r="A4" s="56"/>
      <c r="B4" s="52"/>
      <c r="C4" s="57"/>
      <c r="D4" s="52"/>
      <c r="E4" s="52"/>
      <c r="F4" s="52"/>
      <c r="G4" s="52"/>
    </row>
    <row r="5" spans="1:7" ht="18.75" customHeight="1">
      <c r="A5" s="1" t="s">
        <v>1</v>
      </c>
      <c r="B5" s="52"/>
      <c r="C5" s="57"/>
      <c r="D5" s="52"/>
      <c r="E5" s="52"/>
      <c r="F5" s="52"/>
      <c r="G5" s="52"/>
    </row>
    <row r="6" spans="1:7" ht="12.75" customHeight="1">
      <c r="A6" s="58"/>
      <c r="B6" s="58"/>
      <c r="C6" s="59"/>
      <c r="D6" s="60"/>
      <c r="E6" s="60"/>
      <c r="F6" s="59"/>
      <c r="G6" s="58"/>
    </row>
    <row r="7" spans="1:7" ht="7.5" customHeight="1">
      <c r="A7" s="58"/>
      <c r="B7" s="58"/>
      <c r="C7" s="58"/>
      <c r="D7" s="58"/>
      <c r="E7" s="58"/>
      <c r="F7" s="58"/>
      <c r="G7" s="58"/>
    </row>
    <row r="8" spans="1:7" ht="4.5" customHeight="1">
      <c r="A8" s="58"/>
      <c r="B8" s="58"/>
      <c r="C8" s="58"/>
      <c r="D8" s="58"/>
      <c r="E8" s="58"/>
      <c r="F8" s="58"/>
      <c r="G8" s="58"/>
    </row>
    <row r="9" spans="1:7" ht="12.75" customHeight="1">
      <c r="A9" s="58"/>
      <c r="B9" s="61" t="s">
        <v>116</v>
      </c>
      <c r="C9" s="61" t="s">
        <v>84</v>
      </c>
      <c r="D9" s="62" t="s">
        <v>48</v>
      </c>
      <c r="E9" s="63" t="s">
        <v>115</v>
      </c>
      <c r="F9" s="63" t="s">
        <v>83</v>
      </c>
      <c r="G9" s="62" t="s">
        <v>48</v>
      </c>
    </row>
    <row r="10" spans="1:7" ht="14.25" customHeight="1">
      <c r="A10" s="64" t="s">
        <v>4</v>
      </c>
      <c r="B10" s="65"/>
      <c r="C10" s="65"/>
      <c r="D10" s="65"/>
      <c r="E10" s="65"/>
      <c r="F10" s="65"/>
      <c r="G10" s="65"/>
    </row>
    <row r="11" spans="1:7" ht="12.75" customHeight="1">
      <c r="A11" s="66" t="s">
        <v>6</v>
      </c>
      <c r="B11" s="67">
        <v>79152</v>
      </c>
      <c r="C11" s="67">
        <v>81876</v>
      </c>
      <c r="D11" s="68">
        <f>(+B11-C11)/C11</f>
        <v>-0.03326982265865455</v>
      </c>
      <c r="E11" s="10">
        <f>SUM(JANUARY!B11+FEBRUARY!B11+MARCH!B10+APRIL!B11)+B11</f>
        <v>421379</v>
      </c>
      <c r="F11" s="10">
        <f>SUM(JANUARY!C11+FEBRUARY!C11+MARCH!C10+APRIL!C11)+C11</f>
        <v>438716</v>
      </c>
      <c r="G11" s="68">
        <f>(+E11-F11)/F11</f>
        <v>-0.039517592246464686</v>
      </c>
    </row>
    <row r="12" spans="1:7" ht="12.75" customHeight="1">
      <c r="A12" s="66" t="s">
        <v>7</v>
      </c>
      <c r="B12" s="67">
        <v>131334</v>
      </c>
      <c r="C12" s="67">
        <v>133941</v>
      </c>
      <c r="D12" s="68">
        <f>(+B12-C12)/C12</f>
        <v>-0.019463793759939077</v>
      </c>
      <c r="E12" s="10">
        <f>SUM(JANUARY!B12+FEBRUARY!B12+MARCH!B11+APRIL!B12)+B12</f>
        <v>877527</v>
      </c>
      <c r="F12" s="10">
        <f>SUM(JANUARY!C12+FEBRUARY!C12+MARCH!C11+APRIL!C12)+C12</f>
        <v>848487</v>
      </c>
      <c r="G12" s="68">
        <f>(+E12-F12)/F12</f>
        <v>0.0342256274993017</v>
      </c>
    </row>
    <row r="13" spans="1:7" ht="12.75" customHeight="1">
      <c r="A13" s="69" t="s">
        <v>8</v>
      </c>
      <c r="B13" s="70">
        <f>SUM(B11:B12)</f>
        <v>210486</v>
      </c>
      <c r="C13" s="70">
        <f>SUM(C11:C12)</f>
        <v>215817</v>
      </c>
      <c r="D13" s="71">
        <f>(+B13-C13)/C13</f>
        <v>-0.02470148320104533</v>
      </c>
      <c r="E13" s="70">
        <f>SUM(E11:E12)</f>
        <v>1298906</v>
      </c>
      <c r="F13" s="70">
        <f>SUM(F11:F12)</f>
        <v>1287203</v>
      </c>
      <c r="G13" s="71">
        <f>(+E13-F13)/F13</f>
        <v>0.009091806032148776</v>
      </c>
    </row>
    <row r="14" spans="1:7" ht="12.75" customHeight="1">
      <c r="A14" s="58"/>
      <c r="B14" s="58"/>
      <c r="C14" s="58"/>
      <c r="D14" s="72" t="s">
        <v>2</v>
      </c>
      <c r="E14" s="67"/>
      <c r="F14" s="67"/>
      <c r="G14" s="72" t="s">
        <v>2</v>
      </c>
    </row>
    <row r="15" spans="1:7" ht="12.75" customHeight="1">
      <c r="A15" s="58"/>
      <c r="B15" s="58"/>
      <c r="C15" s="58"/>
      <c r="D15" s="72" t="s">
        <v>2</v>
      </c>
      <c r="E15" s="67"/>
      <c r="F15" s="67"/>
      <c r="G15" s="72" t="s">
        <v>2</v>
      </c>
    </row>
    <row r="16" spans="1:7" ht="15" customHeight="1">
      <c r="A16" s="64" t="s">
        <v>9</v>
      </c>
      <c r="B16" s="58"/>
      <c r="C16" s="58"/>
      <c r="D16" s="72" t="s">
        <v>2</v>
      </c>
      <c r="E16" s="67"/>
      <c r="F16" s="67"/>
      <c r="G16" s="72" t="s">
        <v>2</v>
      </c>
    </row>
    <row r="17" spans="1:7" ht="12.75" customHeight="1">
      <c r="A17" s="66" t="s">
        <v>6</v>
      </c>
      <c r="B17" s="67">
        <v>8659</v>
      </c>
      <c r="C17" s="67">
        <v>9824</v>
      </c>
      <c r="D17" s="68">
        <f>(+B17-C17)/C17</f>
        <v>-0.1185871335504886</v>
      </c>
      <c r="E17" s="10">
        <f>SUM(JANUARY!B17+FEBRUARY!B17+MARCH!B16+APRIL!B17)+B17</f>
        <v>45746</v>
      </c>
      <c r="F17" s="10">
        <f>SUM(JANUARY!C17+FEBRUARY!C17+MARCH!C16+APRIL!C17)+C17</f>
        <v>56534</v>
      </c>
      <c r="G17" s="68">
        <f>(+E17-F17)/F17</f>
        <v>-0.19082322142427566</v>
      </c>
    </row>
    <row r="18" spans="1:7" ht="12.75" customHeight="1">
      <c r="A18" s="66" t="s">
        <v>7</v>
      </c>
      <c r="B18" s="67">
        <v>63052</v>
      </c>
      <c r="C18" s="67">
        <v>69125</v>
      </c>
      <c r="D18" s="68">
        <f>(+B18-C18)/C18</f>
        <v>-0.08785533453887884</v>
      </c>
      <c r="E18" s="10">
        <f>SUM(JANUARY!B18+FEBRUARY!B18+MARCH!B17+APRIL!B18)+B18</f>
        <v>318146</v>
      </c>
      <c r="F18" s="10">
        <f>SUM(JANUARY!C18+FEBRUARY!C18+MARCH!C17+APRIL!C18)+C18</f>
        <v>253393</v>
      </c>
      <c r="G18" s="68">
        <f>(+E18-F18)/F18</f>
        <v>0.2555437600880845</v>
      </c>
    </row>
    <row r="19" spans="1:7" ht="12.75" customHeight="1">
      <c r="A19" s="69" t="s">
        <v>8</v>
      </c>
      <c r="B19" s="70">
        <f>SUM(B17:B18)</f>
        <v>71711</v>
      </c>
      <c r="C19" s="70">
        <f>SUM(C17:C18)</f>
        <v>78949</v>
      </c>
      <c r="D19" s="71">
        <f>(+B19-C19)/C19</f>
        <v>-0.09167943862493508</v>
      </c>
      <c r="E19" s="70">
        <f>SUM(E17:E18)</f>
        <v>363892</v>
      </c>
      <c r="F19" s="70">
        <f>SUM(F17:F18)</f>
        <v>309927</v>
      </c>
      <c r="G19" s="71">
        <f>(+E19-F19)/F19</f>
        <v>0.17412164800098087</v>
      </c>
    </row>
    <row r="20" spans="1:7" ht="12.75" customHeight="1">
      <c r="A20" s="59" t="s">
        <v>2</v>
      </c>
      <c r="B20" s="58"/>
      <c r="C20" s="58"/>
      <c r="D20" s="72" t="s">
        <v>2</v>
      </c>
      <c r="E20" s="67"/>
      <c r="F20" s="67"/>
      <c r="G20" s="72" t="s">
        <v>2</v>
      </c>
    </row>
    <row r="21" spans="1:7" ht="12.75" customHeight="1">
      <c r="A21" s="58"/>
      <c r="B21" s="58"/>
      <c r="C21" s="58"/>
      <c r="D21" s="72" t="s">
        <v>2</v>
      </c>
      <c r="E21" s="67"/>
      <c r="F21" s="67"/>
      <c r="G21" s="72" t="s">
        <v>2</v>
      </c>
    </row>
    <row r="22" spans="1:7" ht="15.75" customHeight="1">
      <c r="A22" s="64" t="s">
        <v>10</v>
      </c>
      <c r="B22" s="58"/>
      <c r="C22" s="58"/>
      <c r="D22" s="72" t="s">
        <v>2</v>
      </c>
      <c r="E22" s="67"/>
      <c r="F22" s="67"/>
      <c r="G22" s="72" t="s">
        <v>2</v>
      </c>
    </row>
    <row r="23" spans="1:7" ht="12.75" customHeight="1">
      <c r="A23" s="66" t="s">
        <v>6</v>
      </c>
      <c r="B23" s="67">
        <v>21544</v>
      </c>
      <c r="C23" s="67">
        <v>21331</v>
      </c>
      <c r="D23" s="68">
        <f>(+B23-C23)/C23</f>
        <v>0.009985467160470676</v>
      </c>
      <c r="E23" s="10">
        <f>SUM(JANUARY!B23+FEBRUARY!B23+MARCH!B22+APRIL!B23)+B23</f>
        <v>91987</v>
      </c>
      <c r="F23" s="10">
        <f>SUM(JANUARY!C23+FEBRUARY!C23+MARCH!C22+APRIL!C23)+C23</f>
        <v>88249</v>
      </c>
      <c r="G23" s="68">
        <f>(+E23-F23)/F23</f>
        <v>0.04235742048068533</v>
      </c>
    </row>
    <row r="24" spans="1:7" ht="12.75" customHeight="1">
      <c r="A24" s="66" t="s">
        <v>7</v>
      </c>
      <c r="B24" s="67">
        <v>111230</v>
      </c>
      <c r="C24" s="67">
        <v>109550</v>
      </c>
      <c r="D24" s="68">
        <f>(+B24-C24)/C24</f>
        <v>0.015335463258785943</v>
      </c>
      <c r="E24" s="10">
        <f>SUM(JANUARY!B24+FEBRUARY!B24+MARCH!B23+APRIL!B24)+B24</f>
        <v>727078</v>
      </c>
      <c r="F24" s="10">
        <f>SUM(JANUARY!C24+FEBRUARY!C24+MARCH!C23+APRIL!C24)+C24</f>
        <v>593589</v>
      </c>
      <c r="G24" s="68">
        <f>(+E24-F24)/F24</f>
        <v>0.2248845581707208</v>
      </c>
    </row>
    <row r="25" spans="1:7" ht="12.75" customHeight="1">
      <c r="A25" s="69" t="s">
        <v>8</v>
      </c>
      <c r="B25" s="70">
        <f>SUM(B23:B24)</f>
        <v>132774</v>
      </c>
      <c r="C25" s="70">
        <f>SUM(C23:C24)</f>
        <v>130881</v>
      </c>
      <c r="D25" s="71">
        <f>(+B25-C25)/C25</f>
        <v>0.014463520297063746</v>
      </c>
      <c r="E25" s="70">
        <f>SUM(E23:E24)</f>
        <v>819065</v>
      </c>
      <c r="F25" s="70">
        <f>SUM(F23:F24)</f>
        <v>681838</v>
      </c>
      <c r="G25" s="71">
        <f>(+E25-F25)/F25</f>
        <v>0.20126041669722133</v>
      </c>
    </row>
    <row r="26" spans="1:7" ht="12.75" customHeight="1">
      <c r="A26" s="58"/>
      <c r="B26" s="58"/>
      <c r="C26" s="58"/>
      <c r="D26" s="72" t="s">
        <v>2</v>
      </c>
      <c r="E26" s="67"/>
      <c r="F26" s="67"/>
      <c r="G26" s="72" t="s">
        <v>2</v>
      </c>
    </row>
    <row r="27" spans="1:7" ht="12.75" customHeight="1">
      <c r="A27" s="58"/>
      <c r="B27" s="58"/>
      <c r="C27" s="58"/>
      <c r="D27" s="72" t="s">
        <v>2</v>
      </c>
      <c r="E27" s="67"/>
      <c r="F27" s="67"/>
      <c r="G27" s="72" t="s">
        <v>2</v>
      </c>
    </row>
    <row r="28" spans="1:7" ht="15" customHeight="1">
      <c r="A28" s="64" t="s">
        <v>49</v>
      </c>
      <c r="B28" s="58"/>
      <c r="C28" s="58"/>
      <c r="D28" s="72" t="s">
        <v>2</v>
      </c>
      <c r="E28" s="67"/>
      <c r="F28" s="67"/>
      <c r="G28" s="72" t="s">
        <v>2</v>
      </c>
    </row>
    <row r="29" spans="1:7" ht="12.75" customHeight="1">
      <c r="A29" s="66" t="s">
        <v>6</v>
      </c>
      <c r="B29" s="67">
        <f>SUM(B11+B17+B23)</f>
        <v>109355</v>
      </c>
      <c r="C29" s="67">
        <f>SUM(C11+C17+C23)</f>
        <v>113031</v>
      </c>
      <c r="D29" s="68">
        <f>(+B29-C29)/C29</f>
        <v>-0.03252205147260486</v>
      </c>
      <c r="E29" s="67">
        <f>SUM(E11+E17+E23)</f>
        <v>559112</v>
      </c>
      <c r="F29" s="67">
        <f>SUM(F11+F17+F23)</f>
        <v>583499</v>
      </c>
      <c r="G29" s="68">
        <f>(+E29-F29)/F29</f>
        <v>-0.04179441610011328</v>
      </c>
    </row>
    <row r="30" spans="1:7" ht="12.75" customHeight="1">
      <c r="A30" s="66" t="s">
        <v>7</v>
      </c>
      <c r="B30" s="67">
        <f>SUM(B12+B18+B24)</f>
        <v>305616</v>
      </c>
      <c r="C30" s="67">
        <f>SUM(C12+C18+C24)</f>
        <v>312616</v>
      </c>
      <c r="D30" s="68">
        <f>(+B30-C30)/C30</f>
        <v>-0.022391688205338177</v>
      </c>
      <c r="E30" s="67">
        <f>SUM(E12+E18+E24)</f>
        <v>1922751</v>
      </c>
      <c r="F30" s="67">
        <f>SUM(F12+F18+F24)</f>
        <v>1695469</v>
      </c>
      <c r="G30" s="68">
        <f>(+E30-F30)/F30</f>
        <v>0.13405258368038578</v>
      </c>
    </row>
    <row r="31" spans="1:7" ht="12.75" customHeight="1">
      <c r="A31" s="73" t="s">
        <v>8</v>
      </c>
      <c r="B31" s="74">
        <f>SUM(B29:B30)</f>
        <v>414971</v>
      </c>
      <c r="C31" s="74">
        <f>SUM(C29:C30)</f>
        <v>425647</v>
      </c>
      <c r="D31" s="75">
        <f>(+B31-C31)/C31</f>
        <v>-0.025081816622694392</v>
      </c>
      <c r="E31" s="74">
        <f>SUM(E29:E30)</f>
        <v>2481863</v>
      </c>
      <c r="F31" s="74">
        <f>SUM(F29:F30)</f>
        <v>2278968</v>
      </c>
      <c r="G31" s="75">
        <f>(+E31-F31)/F31</f>
        <v>0.08902933257509539</v>
      </c>
    </row>
    <row r="32" spans="1:7" ht="12.75" customHeight="1">
      <c r="A32" s="58"/>
      <c r="B32" s="58"/>
      <c r="C32" s="58"/>
      <c r="D32" s="72" t="s">
        <v>2</v>
      </c>
      <c r="E32" s="58"/>
      <c r="F32" s="67"/>
      <c r="G32" s="76"/>
    </row>
    <row r="33" spans="1:7" ht="12.75" customHeight="1">
      <c r="A33" s="58"/>
      <c r="B33" s="58"/>
      <c r="C33" s="58"/>
      <c r="D33" s="77" t="s">
        <v>2</v>
      </c>
      <c r="F33" s="58"/>
      <c r="G33" s="76"/>
    </row>
    <row r="34" spans="1:7" ht="12.75" customHeight="1">
      <c r="A34" s="145" t="s">
        <v>65</v>
      </c>
      <c r="B34" s="58"/>
      <c r="C34" s="58"/>
      <c r="D34" s="58"/>
      <c r="E34" s="58"/>
      <c r="F34" s="58"/>
      <c r="G34" s="76"/>
    </row>
    <row r="35" spans="1:7" ht="12.75" customHeight="1">
      <c r="A35" s="145" t="s">
        <v>62</v>
      </c>
      <c r="B35" s="58"/>
      <c r="C35" s="58"/>
      <c r="D35" s="58"/>
      <c r="E35" s="58"/>
      <c r="F35" s="58"/>
      <c r="G35" s="76"/>
    </row>
    <row r="36" spans="1:7" ht="12.75" customHeight="1">
      <c r="A36" s="145" t="s">
        <v>63</v>
      </c>
      <c r="B36" s="58"/>
      <c r="C36" s="58"/>
      <c r="D36" s="58"/>
      <c r="E36" s="58"/>
      <c r="F36" s="58"/>
      <c r="G36" s="58"/>
    </row>
    <row r="37" spans="1:7" ht="12.75" customHeight="1">
      <c r="A37" s="145" t="s">
        <v>64</v>
      </c>
      <c r="B37" s="58"/>
      <c r="C37" s="58"/>
      <c r="D37" s="58"/>
      <c r="E37" s="58"/>
      <c r="F37" s="58"/>
      <c r="G37" s="58"/>
    </row>
    <row r="38" spans="1:7" ht="18.75" customHeight="1">
      <c r="A38" s="78"/>
      <c r="B38" s="58"/>
      <c r="C38" s="58"/>
      <c r="D38" s="58"/>
      <c r="E38" s="58"/>
      <c r="F38" s="58"/>
      <c r="G38" s="58"/>
    </row>
    <row r="39" spans="1:7" ht="17.25" customHeight="1">
      <c r="A39" s="79" t="s">
        <v>51</v>
      </c>
      <c r="B39" s="80"/>
      <c r="C39" s="80"/>
      <c r="D39" s="80"/>
      <c r="E39" s="80"/>
      <c r="F39" s="80"/>
      <c r="G39" s="80"/>
    </row>
    <row r="40" spans="1:7" ht="12.75" customHeight="1">
      <c r="A40" s="79"/>
      <c r="B40" s="80"/>
      <c r="C40" s="80"/>
      <c r="D40" s="80"/>
      <c r="E40" s="80"/>
      <c r="F40" s="80"/>
      <c r="G40" s="80"/>
    </row>
    <row r="41" spans="1:7" ht="17.25" customHeight="1">
      <c r="A41" s="79"/>
      <c r="B41" s="80"/>
      <c r="C41" s="80"/>
      <c r="D41" s="80"/>
      <c r="E41" s="80"/>
      <c r="F41" s="80"/>
      <c r="G41" s="80"/>
    </row>
    <row r="42" spans="1:7" ht="14.25" customHeight="1">
      <c r="A42" s="79"/>
      <c r="B42" s="80"/>
      <c r="C42" s="80"/>
      <c r="D42" s="80"/>
      <c r="E42" s="80"/>
      <c r="F42" s="80"/>
      <c r="G42" s="80"/>
    </row>
    <row r="43" spans="1:7" ht="24" customHeight="1">
      <c r="A43" s="79"/>
      <c r="B43" s="80"/>
      <c r="C43" s="80"/>
      <c r="D43" s="80"/>
      <c r="E43" s="80"/>
      <c r="F43" s="80"/>
      <c r="G43" s="80"/>
    </row>
    <row r="44" spans="1:7" ht="17.25" customHeight="1">
      <c r="A44" s="79"/>
      <c r="B44" s="80"/>
      <c r="C44" s="80"/>
      <c r="D44" s="80"/>
      <c r="E44" s="80"/>
      <c r="F44" s="80"/>
      <c r="G44" s="80"/>
    </row>
    <row r="45" spans="1:7" ht="16.5" customHeight="1">
      <c r="A45" s="80"/>
      <c r="B45" s="80"/>
      <c r="C45" s="80"/>
      <c r="D45" s="80"/>
      <c r="E45" s="80"/>
      <c r="F45" s="80"/>
      <c r="G45" s="81"/>
    </row>
    <row r="46" spans="1:7" ht="20.25" customHeight="1">
      <c r="A46" s="82"/>
      <c r="B46" s="82"/>
      <c r="C46" s="83"/>
      <c r="D46" s="82"/>
      <c r="E46" s="82"/>
      <c r="F46" s="82"/>
      <c r="G46" s="82"/>
    </row>
    <row r="47" spans="1:7" ht="15" customHeight="1">
      <c r="A47" s="82"/>
      <c r="B47" s="82"/>
      <c r="C47" s="83"/>
      <c r="D47" s="82"/>
      <c r="E47" s="82"/>
      <c r="F47" s="82"/>
      <c r="G47" s="82"/>
    </row>
    <row r="48" spans="1:7" ht="19.5" customHeight="1">
      <c r="A48" s="82"/>
      <c r="B48" s="82"/>
      <c r="C48" s="83"/>
      <c r="D48" s="82"/>
      <c r="E48" s="82"/>
      <c r="F48" s="82"/>
      <c r="G48" s="82"/>
    </row>
    <row r="49" spans="1:7" ht="13.5" customHeight="1">
      <c r="A49" s="82"/>
      <c r="B49" s="82"/>
      <c r="C49" s="83"/>
      <c r="D49" s="82"/>
      <c r="E49" s="82"/>
      <c r="F49" s="82"/>
      <c r="G49" s="82"/>
    </row>
    <row r="50" spans="1:7" ht="15.75">
      <c r="A50" s="82" t="s">
        <v>13</v>
      </c>
      <c r="B50" s="82"/>
      <c r="C50" s="83"/>
      <c r="D50" s="82"/>
      <c r="E50" s="82"/>
      <c r="F50" s="82"/>
      <c r="G50" s="82"/>
    </row>
    <row r="51" spans="1:7" ht="15.75">
      <c r="A51" s="82" t="s">
        <v>14</v>
      </c>
      <c r="B51" s="82"/>
      <c r="C51" s="83"/>
      <c r="D51" s="82"/>
      <c r="E51" s="82"/>
      <c r="F51" s="82"/>
      <c r="G51" s="82"/>
    </row>
    <row r="52" spans="1:7" ht="15.75">
      <c r="A52" s="54" t="s">
        <v>116</v>
      </c>
      <c r="B52" s="83"/>
      <c r="C52" s="83"/>
      <c r="D52" s="82"/>
      <c r="E52" s="82"/>
      <c r="F52" s="82"/>
      <c r="G52" s="82"/>
    </row>
    <row r="53" spans="1:7" ht="12.75">
      <c r="A53" s="84"/>
      <c r="B53" s="84"/>
      <c r="C53" s="84"/>
      <c r="D53" s="84"/>
      <c r="E53" s="84"/>
      <c r="F53" s="84"/>
      <c r="G53" s="84"/>
    </row>
    <row r="54" spans="1:7" ht="12.75">
      <c r="A54" s="58"/>
      <c r="B54" s="58"/>
      <c r="C54" s="64"/>
      <c r="D54" s="64"/>
      <c r="E54" s="85"/>
      <c r="F54" s="80"/>
      <c r="G54" s="69"/>
    </row>
    <row r="55" spans="1:7" ht="12.75">
      <c r="A55" s="86" t="s">
        <v>16</v>
      </c>
      <c r="B55" s="87" t="s">
        <v>117</v>
      </c>
      <c r="C55" s="87" t="s">
        <v>82</v>
      </c>
      <c r="D55" s="62" t="s">
        <v>5</v>
      </c>
      <c r="E55" s="63" t="s">
        <v>115</v>
      </c>
      <c r="F55" s="63" t="s">
        <v>83</v>
      </c>
      <c r="G55" s="62" t="s">
        <v>5</v>
      </c>
    </row>
    <row r="56" spans="1:7" ht="12.75">
      <c r="A56" s="86"/>
      <c r="B56" s="87"/>
      <c r="C56" s="87"/>
      <c r="D56" s="65"/>
      <c r="E56" s="88"/>
      <c r="F56" s="88"/>
      <c r="G56" s="69"/>
    </row>
    <row r="57" spans="1:7" ht="12.75">
      <c r="A57" s="64" t="s">
        <v>4</v>
      </c>
      <c r="B57" s="70">
        <f>B58+B59</f>
        <v>79152</v>
      </c>
      <c r="C57" s="70">
        <f>C58+C59</f>
        <v>81876</v>
      </c>
      <c r="D57" s="71">
        <f>(+B57-C57)/C57</f>
        <v>-0.03326982265865455</v>
      </c>
      <c r="E57" s="70">
        <f>SUM(E58+E59)</f>
        <v>421379</v>
      </c>
      <c r="F57" s="70">
        <f>SUM(F58+F59)</f>
        <v>438716</v>
      </c>
      <c r="G57" s="71">
        <f>(+E57-F57)/F57</f>
        <v>-0.039517592246464686</v>
      </c>
    </row>
    <row r="58" spans="1:7" ht="12.75">
      <c r="A58" s="86" t="s">
        <v>18</v>
      </c>
      <c r="B58" s="30">
        <v>79152</v>
      </c>
      <c r="C58" s="30">
        <v>81876</v>
      </c>
      <c r="D58" s="68">
        <f>(+B58-C58)/C58</f>
        <v>-0.03326982265865455</v>
      </c>
      <c r="E58" s="10">
        <f>SUM(JANUARY!B58+FEBRUARY!B58+MARCH!B58+APRIL!B58)+B58</f>
        <v>421379</v>
      </c>
      <c r="F58" s="10">
        <f>SUM(JANUARY!C58+FEBRUARY!C58+MARCH!C58+APRIL!C58)+C58</f>
        <v>438716</v>
      </c>
      <c r="G58" s="68">
        <f>(+E58-F58)/F58</f>
        <v>-0.039517592246464686</v>
      </c>
    </row>
    <row r="59" spans="1:7" ht="12.75">
      <c r="A59" s="86" t="s">
        <v>19</v>
      </c>
      <c r="B59" s="89">
        <v>0</v>
      </c>
      <c r="C59" s="89">
        <v>0</v>
      </c>
      <c r="D59" s="68">
        <v>0</v>
      </c>
      <c r="E59" s="10">
        <f>SUM(JANUARY!B59+FEBRUARY!B59+MARCH!B59+APRIL!B59)+B59</f>
        <v>0</v>
      </c>
      <c r="F59" s="10">
        <f>SUM(JANUARY!C59+FEBRUARY!C59+MARCH!C59+APRIL!C59)+C59</f>
        <v>0</v>
      </c>
      <c r="G59" s="68">
        <v>0</v>
      </c>
    </row>
    <row r="60" spans="1:7" ht="12.75">
      <c r="A60" s="86"/>
      <c r="B60" s="90"/>
      <c r="C60" s="90"/>
      <c r="D60" s="91"/>
      <c r="E60" s="69"/>
      <c r="F60" s="69"/>
      <c r="G60" s="91"/>
    </row>
    <row r="61" spans="1:7" ht="12.75">
      <c r="A61" s="64" t="s">
        <v>9</v>
      </c>
      <c r="B61" s="70">
        <f>B62+B63</f>
        <v>8659</v>
      </c>
      <c r="C61" s="70">
        <f>C62+C63</f>
        <v>9824</v>
      </c>
      <c r="D61" s="71">
        <f>(+B61-C61)/C61</f>
        <v>-0.1185871335504886</v>
      </c>
      <c r="E61" s="70">
        <f>E62+E63</f>
        <v>45746</v>
      </c>
      <c r="F61" s="70">
        <f>F62+F63</f>
        <v>56534</v>
      </c>
      <c r="G61" s="71">
        <f>(+E61-F61)/F61</f>
        <v>-0.19082322142427566</v>
      </c>
    </row>
    <row r="62" spans="1:7" ht="12.75">
      <c r="A62" s="59" t="s">
        <v>20</v>
      </c>
      <c r="B62" s="67">
        <v>8560</v>
      </c>
      <c r="C62" s="67">
        <v>9773</v>
      </c>
      <c r="D62" s="68">
        <f>(+B62-C62)/C62</f>
        <v>-0.12411746648930727</v>
      </c>
      <c r="E62" s="10">
        <f>SUM(JANUARY!B62+FEBRUARY!B62+MARCH!B62+APRIL!B62)+B62</f>
        <v>45393</v>
      </c>
      <c r="F62" s="10">
        <f>SUM(JANUARY!C62+FEBRUARY!C62+MARCH!C62+APRIL!C62)+C62</f>
        <v>56316</v>
      </c>
      <c r="G62" s="68">
        <f>(+E62-F62)/F62</f>
        <v>-0.19395908800340933</v>
      </c>
    </row>
    <row r="63" spans="1:7" ht="12.75">
      <c r="A63" s="59" t="s">
        <v>21</v>
      </c>
      <c r="B63" s="92">
        <v>99</v>
      </c>
      <c r="C63" s="92">
        <v>51</v>
      </c>
      <c r="D63" s="68">
        <f>(+B63-C63)/C63</f>
        <v>0.9411764705882353</v>
      </c>
      <c r="E63" s="10">
        <f>SUM(JANUARY!B63+FEBRUARY!B63+MARCH!B63+APRIL!B63)+B63</f>
        <v>353</v>
      </c>
      <c r="F63" s="10">
        <f>SUM(JANUARY!C63+FEBRUARY!C63+MARCH!C63+APRIL!C63)+C63</f>
        <v>218</v>
      </c>
      <c r="G63" s="68">
        <f>(+E63-F63)/F63</f>
        <v>0.6192660550458715</v>
      </c>
    </row>
    <row r="64" spans="1:7" ht="12.75">
      <c r="A64" s="86"/>
      <c r="B64" s="90"/>
      <c r="C64" s="90"/>
      <c r="D64" s="91"/>
      <c r="E64" s="69"/>
      <c r="F64" s="69"/>
      <c r="G64" s="91"/>
    </row>
    <row r="65" spans="1:7" ht="12.75">
      <c r="A65" s="86" t="s">
        <v>22</v>
      </c>
      <c r="B65" s="35">
        <f>B67+B73+B78+B82+B83+B84+B86+B91+B92+B93+B94</f>
        <v>21544</v>
      </c>
      <c r="C65" s="35">
        <f>C67+C73+C78+C82+C83+C84+C86+C91+C92+C93+C94</f>
        <v>21331</v>
      </c>
      <c r="D65" s="71">
        <f>(+B65-C65)/C65</f>
        <v>0.009985467160470676</v>
      </c>
      <c r="E65" s="35">
        <f>E67+E73+E78+E82+E83+E84+E86+E91+E92+E93+E94</f>
        <v>91987</v>
      </c>
      <c r="F65" s="35">
        <f>F67+F73+F78+F82+F83+F84+F86+F91+F92+F93+F94</f>
        <v>88249</v>
      </c>
      <c r="G65" s="71">
        <f>(+E65-F65)/F65</f>
        <v>0.04235742048068533</v>
      </c>
    </row>
    <row r="66" spans="1:7" ht="12.75">
      <c r="A66" s="86"/>
      <c r="B66" s="35"/>
      <c r="C66" s="35"/>
      <c r="D66" s="71"/>
      <c r="E66" s="35"/>
      <c r="F66" s="35"/>
      <c r="G66" s="68"/>
    </row>
    <row r="67" spans="1:7" ht="12.75">
      <c r="A67" s="64" t="s">
        <v>23</v>
      </c>
      <c r="B67" s="36">
        <f>SUM(B68:B71)</f>
        <v>8280</v>
      </c>
      <c r="C67" s="36">
        <f>SUM(C68:C71)</f>
        <v>8618</v>
      </c>
      <c r="D67" s="71">
        <f>(+B67-C67)/C67</f>
        <v>-0.039220236713854724</v>
      </c>
      <c r="E67" s="36">
        <f>SUM(E68:E71)</f>
        <v>33875</v>
      </c>
      <c r="F67" s="36">
        <f>SUM(F68:F71)</f>
        <v>34568</v>
      </c>
      <c r="G67" s="71">
        <f>(+E67-F67)/F67</f>
        <v>-0.020047442721592226</v>
      </c>
    </row>
    <row r="68" spans="1:7" ht="12.75">
      <c r="A68" s="59" t="s">
        <v>24</v>
      </c>
      <c r="B68" s="67">
        <v>5871</v>
      </c>
      <c r="C68" s="67">
        <v>6088</v>
      </c>
      <c r="D68" s="68">
        <f>(+B68-C68)/C68</f>
        <v>-0.035643889618922474</v>
      </c>
      <c r="E68" s="10">
        <f>SUM(JANUARY!B68+FEBRUARY!B68+MARCH!B68+APRIL!B68)+B68</f>
        <v>24096</v>
      </c>
      <c r="F68" s="10">
        <f>SUM(JANUARY!C68+FEBRUARY!C68+MARCH!C68+APRIL!C68)+C68</f>
        <v>24575</v>
      </c>
      <c r="G68" s="68">
        <f>(+E68-F68)/F68</f>
        <v>-0.019491353001017293</v>
      </c>
    </row>
    <row r="69" spans="1:7" ht="12.75">
      <c r="A69" s="59" t="s">
        <v>25</v>
      </c>
      <c r="B69" s="67">
        <v>2185</v>
      </c>
      <c r="C69" s="67">
        <v>2394</v>
      </c>
      <c r="D69" s="68">
        <f>(+B69-C69)/C69</f>
        <v>-0.0873015873015873</v>
      </c>
      <c r="E69" s="10">
        <f>SUM(JANUARY!B69+FEBRUARY!B69+MARCH!B69+APRIL!B69)+B69</f>
        <v>9077</v>
      </c>
      <c r="F69" s="10">
        <f>SUM(JANUARY!C69+FEBRUARY!C69+MARCH!C69+APRIL!C69)+C69</f>
        <v>9625</v>
      </c>
      <c r="G69" s="68">
        <f>(+E69-F69)/F69</f>
        <v>-0.056935064935064936</v>
      </c>
    </row>
    <row r="70" spans="1:7" ht="12.75">
      <c r="A70" s="34" t="s">
        <v>66</v>
      </c>
      <c r="B70" s="10">
        <v>103</v>
      </c>
      <c r="C70" s="10">
        <v>52</v>
      </c>
      <c r="D70" s="11">
        <f>(+B70-C70)/C70*100</f>
        <v>98.07692307692307</v>
      </c>
      <c r="E70" s="10">
        <f>SUM(JANUARY!B70+FEBRUARY!B70+MARCH!B70+APRIL!B70)+B70</f>
        <v>381</v>
      </c>
      <c r="F70" s="10">
        <f>SUM(JANUARY!C70+FEBRUARY!C70+MARCH!C70+APRIL!C70)+C70</f>
        <v>190</v>
      </c>
      <c r="G70" s="11">
        <f>(+E70-F70)/F70*100</f>
        <v>100.52631578947368</v>
      </c>
    </row>
    <row r="71" spans="1:7" ht="12.75">
      <c r="A71" s="59" t="s">
        <v>26</v>
      </c>
      <c r="B71" s="67">
        <v>121</v>
      </c>
      <c r="C71" s="67">
        <v>84</v>
      </c>
      <c r="D71" s="68">
        <f>(+B71-C71)/C71</f>
        <v>0.44047619047619047</v>
      </c>
      <c r="E71" s="10">
        <f>SUM(JANUARY!B71+FEBRUARY!B71+MARCH!B71+APRIL!B71)+B71</f>
        <v>321</v>
      </c>
      <c r="F71" s="10">
        <f>SUM(JANUARY!C71+FEBRUARY!C71+MARCH!C71+APRIL!C71)+C71</f>
        <v>178</v>
      </c>
      <c r="G71" s="68">
        <f>(+E71-F71)/F71</f>
        <v>0.8033707865168539</v>
      </c>
    </row>
    <row r="72" spans="1:7" ht="12.75">
      <c r="A72" s="59"/>
      <c r="B72" s="67"/>
      <c r="C72" s="67"/>
      <c r="D72" s="68"/>
      <c r="E72" s="67"/>
      <c r="F72" s="67"/>
      <c r="G72" s="68"/>
    </row>
    <row r="73" spans="1:7" ht="12.75">
      <c r="A73" s="64" t="s">
        <v>27</v>
      </c>
      <c r="B73" s="70">
        <f>SUM(B74:B76)</f>
        <v>1195</v>
      </c>
      <c r="C73" s="70">
        <f>SUM(C74:C76)</f>
        <v>1036</v>
      </c>
      <c r="D73" s="71">
        <f>(+B73-C73)/C73</f>
        <v>0.15347490347490347</v>
      </c>
      <c r="E73" s="70">
        <f>SUM(E74:E76)</f>
        <v>4358</v>
      </c>
      <c r="F73" s="70">
        <f>SUM(F74:F76)</f>
        <v>3832</v>
      </c>
      <c r="G73" s="71">
        <f>(+E73-F73)/F73</f>
        <v>0.1372651356993737</v>
      </c>
    </row>
    <row r="74" spans="1:7" ht="12.75">
      <c r="A74" s="59" t="s">
        <v>28</v>
      </c>
      <c r="B74" s="67">
        <v>536</v>
      </c>
      <c r="C74" s="67">
        <v>421</v>
      </c>
      <c r="D74" s="68">
        <f>(+B74-C74)/C74</f>
        <v>0.27315914489311166</v>
      </c>
      <c r="E74" s="10">
        <f>SUM(JANUARY!B74+FEBRUARY!B74+MARCH!B74+APRIL!B74)+B74</f>
        <v>2473</v>
      </c>
      <c r="F74" s="10">
        <f>SUM(JANUARY!C74+FEBRUARY!C74+MARCH!C74+APRIL!C74)+C74</f>
        <v>1926</v>
      </c>
      <c r="G74" s="68">
        <f>(+E74-F74)/F74</f>
        <v>0.28400830737279337</v>
      </c>
    </row>
    <row r="75" spans="1:7" ht="12.75">
      <c r="A75" s="59" t="s">
        <v>29</v>
      </c>
      <c r="B75" s="67">
        <v>420</v>
      </c>
      <c r="C75" s="67">
        <v>299</v>
      </c>
      <c r="D75" s="68">
        <f>(+B75-C75)/C75</f>
        <v>0.40468227424749165</v>
      </c>
      <c r="E75" s="10">
        <f>SUM(JANUARY!B75+FEBRUARY!B75+MARCH!B75+APRIL!B75)+B75</f>
        <v>1354</v>
      </c>
      <c r="F75" s="10">
        <f>SUM(JANUARY!C75+FEBRUARY!C75+MARCH!C75+APRIL!C75)+C75</f>
        <v>1190</v>
      </c>
      <c r="G75" s="68">
        <f>(+E75-F75)/F75</f>
        <v>0.13781512605042018</v>
      </c>
    </row>
    <row r="76" spans="1:7" ht="12.75">
      <c r="A76" s="59" t="s">
        <v>30</v>
      </c>
      <c r="B76" s="67">
        <v>239</v>
      </c>
      <c r="C76" s="67">
        <v>316</v>
      </c>
      <c r="D76" s="68">
        <f>(+B76-C76)/C76</f>
        <v>-0.24367088607594936</v>
      </c>
      <c r="E76" s="10">
        <f>SUM(JANUARY!B76+FEBRUARY!B76+MARCH!B76+APRIL!B76)+B76</f>
        <v>531</v>
      </c>
      <c r="F76" s="10">
        <f>SUM(JANUARY!C76+FEBRUARY!C76+MARCH!C76+APRIL!C76)+C76</f>
        <v>716</v>
      </c>
      <c r="G76" s="68">
        <f>(+E76-F76)/F76</f>
        <v>-0.25837988826815644</v>
      </c>
    </row>
    <row r="77" spans="1:7" ht="12.75">
      <c r="A77" s="59"/>
      <c r="B77" s="67"/>
      <c r="C77" s="67"/>
      <c r="D77" s="68"/>
      <c r="E77" s="67"/>
      <c r="F77" s="67"/>
      <c r="G77" s="68"/>
    </row>
    <row r="78" spans="1:7" ht="12.75">
      <c r="A78" s="64" t="s">
        <v>31</v>
      </c>
      <c r="B78" s="70">
        <f>SUM(B79:B80)</f>
        <v>804</v>
      </c>
      <c r="C78" s="70">
        <f>SUM(C79:C80)</f>
        <v>920</v>
      </c>
      <c r="D78" s="71">
        <f>(+B78-C78)/C78</f>
        <v>-0.12608695652173912</v>
      </c>
      <c r="E78" s="70">
        <f>SUM(E79:E80)</f>
        <v>3615</v>
      </c>
      <c r="F78" s="70">
        <f>SUM(F79:F80)</f>
        <v>3257</v>
      </c>
      <c r="G78" s="71">
        <f>(+E78-F78)/F78</f>
        <v>0.10991710162726435</v>
      </c>
    </row>
    <row r="79" spans="1:7" ht="12.75">
      <c r="A79" s="59" t="s">
        <v>32</v>
      </c>
      <c r="B79" s="67">
        <v>356</v>
      </c>
      <c r="C79" s="67">
        <v>377</v>
      </c>
      <c r="D79" s="68">
        <f>(+B79-C79)/C79</f>
        <v>-0.05570291777188329</v>
      </c>
      <c r="E79" s="10">
        <f>SUM(JANUARY!B79+FEBRUARY!B79+MARCH!B79+APRIL!B79)+B79</f>
        <v>1567</v>
      </c>
      <c r="F79" s="10">
        <f>SUM(JANUARY!C79+FEBRUARY!C79+MARCH!C79+APRIL!C79)+C79</f>
        <v>1319</v>
      </c>
      <c r="G79" s="68">
        <f>(+E79-F79)/F79</f>
        <v>0.18802122820318423</v>
      </c>
    </row>
    <row r="80" spans="1:7" ht="12.75">
      <c r="A80" s="59" t="s">
        <v>33</v>
      </c>
      <c r="B80" s="67">
        <v>448</v>
      </c>
      <c r="C80" s="67">
        <v>543</v>
      </c>
      <c r="D80" s="68">
        <f>(+B80-C80)/C80</f>
        <v>-0.17495395948434622</v>
      </c>
      <c r="E80" s="10">
        <f>SUM(JANUARY!B80+FEBRUARY!B80+MARCH!B80+APRIL!B80)+B80</f>
        <v>2048</v>
      </c>
      <c r="F80" s="10">
        <f>SUM(JANUARY!C80+FEBRUARY!C80+MARCH!C80+APRIL!C80)+C80</f>
        <v>1938</v>
      </c>
      <c r="G80" s="68">
        <f>(+E80-F80)/F80</f>
        <v>0.05675954592363261</v>
      </c>
    </row>
    <row r="81" spans="1:7" ht="12.75">
      <c r="A81" s="59"/>
      <c r="B81" s="67"/>
      <c r="C81" s="67"/>
      <c r="D81" s="68"/>
      <c r="E81" s="67"/>
      <c r="F81" s="67"/>
      <c r="G81" s="68"/>
    </row>
    <row r="82" spans="1:7" ht="12.75">
      <c r="A82" s="64" t="s">
        <v>34</v>
      </c>
      <c r="B82" s="70">
        <v>1762</v>
      </c>
      <c r="C82" s="70">
        <v>1781</v>
      </c>
      <c r="D82" s="93">
        <f>(+B82-C82)/C82</f>
        <v>-0.010668163952835485</v>
      </c>
      <c r="E82" s="142">
        <f>SUM(JANUARY!B82+FEBRUARY!B82+MARCH!B82+APRIL!B82)+B82</f>
        <v>6924</v>
      </c>
      <c r="F82" s="142">
        <f>SUM(JANUARY!C82+FEBRUARY!C82+MARCH!C82+APRIL!C82)+C82</f>
        <v>6013</v>
      </c>
      <c r="G82" s="71">
        <f>(+E82-F82)/F82</f>
        <v>0.15150507234325628</v>
      </c>
    </row>
    <row r="83" spans="1:7" ht="12.75">
      <c r="A83" s="64" t="s">
        <v>35</v>
      </c>
      <c r="B83" s="70">
        <v>614</v>
      </c>
      <c r="C83" s="70">
        <v>472</v>
      </c>
      <c r="D83" s="93">
        <f>(+B83-C83)/C83</f>
        <v>0.3008474576271186</v>
      </c>
      <c r="E83" s="142">
        <f>SUM(JANUARY!B83+FEBRUARY!B83+MARCH!B83+APRIL!B83)+B83</f>
        <v>2593</v>
      </c>
      <c r="F83" s="142">
        <f>SUM(JANUARY!C83+FEBRUARY!C83+MARCH!C83+APRIL!C83)+C83</f>
        <v>2221</v>
      </c>
      <c r="G83" s="71">
        <f>(+E83-F83)/F83</f>
        <v>0.1674921206663665</v>
      </c>
    </row>
    <row r="84" spans="1:7" ht="12.75">
      <c r="A84" s="64" t="s">
        <v>36</v>
      </c>
      <c r="B84" s="70">
        <v>170</v>
      </c>
      <c r="C84" s="70">
        <v>176</v>
      </c>
      <c r="D84" s="93">
        <f>(+B84-C84)/C84</f>
        <v>-0.03409090909090909</v>
      </c>
      <c r="E84" s="142">
        <f>SUM(JANUARY!B84+FEBRUARY!B84+MARCH!B84+APRIL!B84)+B84</f>
        <v>512</v>
      </c>
      <c r="F84" s="142">
        <f>SUM(JANUARY!C84+FEBRUARY!C84+MARCH!C84+APRIL!C84)+C84</f>
        <v>592</v>
      </c>
      <c r="G84" s="71">
        <f>(+E84-F84)/F84</f>
        <v>-0.13513513513513514</v>
      </c>
    </row>
    <row r="85" spans="1:7" ht="12.75">
      <c r="A85" s="64"/>
      <c r="B85" s="70"/>
      <c r="C85" s="70"/>
      <c r="D85" s="71"/>
      <c r="E85" s="70"/>
      <c r="F85" s="70"/>
      <c r="G85" s="71"/>
    </row>
    <row r="86" spans="1:7" ht="12.75">
      <c r="A86" s="64" t="s">
        <v>37</v>
      </c>
      <c r="B86" s="70">
        <f>SUM(B87:B89)</f>
        <v>4053</v>
      </c>
      <c r="C86" s="70">
        <f>SUM(C87:C89)</f>
        <v>3806</v>
      </c>
      <c r="D86" s="71">
        <f>(+B86-C86)/C86</f>
        <v>0.06489753021544929</v>
      </c>
      <c r="E86" s="70">
        <f>SUM(E87:E89)</f>
        <v>18077</v>
      </c>
      <c r="F86" s="70">
        <f>SUM(F87:F89)</f>
        <v>16953</v>
      </c>
      <c r="G86" s="71">
        <f>(+E86-F86)/F86</f>
        <v>0.06630094968442164</v>
      </c>
    </row>
    <row r="87" spans="1:7" ht="12.75">
      <c r="A87" s="59" t="s">
        <v>38</v>
      </c>
      <c r="B87" s="67">
        <v>494</v>
      </c>
      <c r="C87" s="67">
        <v>509</v>
      </c>
      <c r="D87" s="68">
        <f>(+B87-C87)/C87</f>
        <v>-0.029469548133595286</v>
      </c>
      <c r="E87" s="10">
        <f>SUM(JANUARY!B87+FEBRUARY!B87+MARCH!B87+APRIL!B87)+B87</f>
        <v>2631</v>
      </c>
      <c r="F87" s="10">
        <f>SUM(JANUARY!C87+FEBRUARY!C87+MARCH!C87+APRIL!C87)+C87</f>
        <v>3117</v>
      </c>
      <c r="G87" s="68">
        <f>(+E87-F87)/F87</f>
        <v>-0.15591915303176132</v>
      </c>
    </row>
    <row r="88" spans="1:7" ht="12.75">
      <c r="A88" s="59" t="s">
        <v>39</v>
      </c>
      <c r="B88" s="67">
        <v>3291</v>
      </c>
      <c r="C88" s="67">
        <v>3049</v>
      </c>
      <c r="D88" s="68">
        <f>(+B88-C88)/C88</f>
        <v>0.07937028533945556</v>
      </c>
      <c r="E88" s="10">
        <f>SUM(JANUARY!B88+FEBRUARY!B88+MARCH!B88+APRIL!B88)+B88</f>
        <v>14524</v>
      </c>
      <c r="F88" s="10">
        <f>SUM(JANUARY!C88+FEBRUARY!C88+MARCH!C88+APRIL!C88)+C88</f>
        <v>12867</v>
      </c>
      <c r="G88" s="68">
        <f>(+E88-F88)/F88</f>
        <v>0.12877904717494365</v>
      </c>
    </row>
    <row r="89" spans="1:7" ht="12.75">
      <c r="A89" s="59" t="s">
        <v>40</v>
      </c>
      <c r="B89" s="67">
        <v>268</v>
      </c>
      <c r="C89" s="67">
        <v>248</v>
      </c>
      <c r="D89" s="68">
        <f>(+B89-C89)/C89</f>
        <v>0.08064516129032258</v>
      </c>
      <c r="E89" s="10">
        <f>SUM(JANUARY!B89+FEBRUARY!B89+MARCH!B89+APRIL!B89)+B89</f>
        <v>922</v>
      </c>
      <c r="F89" s="10">
        <f>SUM(JANUARY!C89+FEBRUARY!C89+MARCH!C89+APRIL!C89)+C89</f>
        <v>969</v>
      </c>
      <c r="G89" s="68">
        <f>(+E89-F89)/F89</f>
        <v>-0.048503611971104234</v>
      </c>
    </row>
    <row r="90" spans="1:7" ht="12.75">
      <c r="A90" s="59"/>
      <c r="B90" s="67"/>
      <c r="C90" s="67"/>
      <c r="D90" s="68"/>
      <c r="E90" s="67"/>
      <c r="F90" s="67"/>
      <c r="G90" s="68"/>
    </row>
    <row r="91" spans="1:7" ht="12.75">
      <c r="A91" s="64" t="s">
        <v>41</v>
      </c>
      <c r="B91" s="70">
        <v>3029</v>
      </c>
      <c r="C91" s="70">
        <v>2508</v>
      </c>
      <c r="D91" s="71">
        <f>(+B91-C91)/C91</f>
        <v>0.2077352472089314</v>
      </c>
      <c r="E91" s="142">
        <f>SUM(JANUARY!B91+FEBRUARY!B91+MARCH!B91+APRIL!B91)+B91</f>
        <v>13506</v>
      </c>
      <c r="F91" s="142">
        <f>SUM(JANUARY!C91+FEBRUARY!C91+MARCH!C91+APRIL!C91)+C91</f>
        <v>12181</v>
      </c>
      <c r="G91" s="71">
        <f>(+E91-F91)/F91</f>
        <v>0.10877596256464986</v>
      </c>
    </row>
    <row r="92" spans="1:7" ht="12.75">
      <c r="A92" s="64" t="s">
        <v>42</v>
      </c>
      <c r="B92" s="70">
        <v>34</v>
      </c>
      <c r="C92" s="70">
        <v>43</v>
      </c>
      <c r="D92" s="71">
        <f>(+B92-C92)/C92</f>
        <v>-0.20930232558139536</v>
      </c>
      <c r="E92" s="142">
        <f>SUM(JANUARY!B92+FEBRUARY!B92+MARCH!B92+APRIL!B92)+B92</f>
        <v>96</v>
      </c>
      <c r="F92" s="142">
        <f>SUM(JANUARY!C92+FEBRUARY!C92+MARCH!C92+APRIL!C92)+C92</f>
        <v>168</v>
      </c>
      <c r="G92" s="71">
        <f>(+E92-F92)/F92</f>
        <v>-0.42857142857142855</v>
      </c>
    </row>
    <row r="93" spans="1:7" ht="12.75">
      <c r="A93" s="64" t="s">
        <v>43</v>
      </c>
      <c r="B93" s="70">
        <v>161</v>
      </c>
      <c r="C93" s="70">
        <v>125</v>
      </c>
      <c r="D93" s="71">
        <f>(+B93-C93)/C93</f>
        <v>0.288</v>
      </c>
      <c r="E93" s="142">
        <f>SUM(JANUARY!B93+FEBRUARY!B93+MARCH!B93+APRIL!B93)+B93</f>
        <v>654</v>
      </c>
      <c r="F93" s="142">
        <f>SUM(JANUARY!C93+FEBRUARY!C93+MARCH!C93+APRIL!C93)+C93</f>
        <v>774</v>
      </c>
      <c r="G93" s="71">
        <f>(+E93-F93)/F93</f>
        <v>-0.15503875968992248</v>
      </c>
    </row>
    <row r="94" spans="1:7" ht="12.75">
      <c r="A94" s="64" t="s">
        <v>44</v>
      </c>
      <c r="B94" s="70">
        <v>1442</v>
      </c>
      <c r="C94" s="70">
        <v>1846</v>
      </c>
      <c r="D94" s="71">
        <f>(+B94-C94)/C94</f>
        <v>-0.218851570964247</v>
      </c>
      <c r="E94" s="142">
        <f>SUM(JANUARY!B94+FEBRUARY!B94+MARCH!B94+APRIL!B94)+B94</f>
        <v>7777</v>
      </c>
      <c r="F94" s="142">
        <f>SUM(JANUARY!C94+FEBRUARY!C94+MARCH!C94+APRIL!C94)+C94</f>
        <v>7690</v>
      </c>
      <c r="G94" s="71">
        <f>(+E94-F94)/F94</f>
        <v>0.011313394018205462</v>
      </c>
    </row>
    <row r="95" spans="1:7" ht="12.75">
      <c r="A95" s="86"/>
      <c r="B95" s="67"/>
      <c r="C95" s="67"/>
      <c r="D95" s="72"/>
      <c r="E95" s="67"/>
      <c r="F95" s="67"/>
      <c r="G95" s="72"/>
    </row>
    <row r="96" spans="1:7" ht="12.75">
      <c r="A96" s="64" t="s">
        <v>45</v>
      </c>
      <c r="B96" s="70">
        <f>SUM(B57+B61+B65)</f>
        <v>109355</v>
      </c>
      <c r="C96" s="70">
        <f>SUM(C57+C61+C65)</f>
        <v>113031</v>
      </c>
      <c r="D96" s="71">
        <f>(+B96-C96)/C96</f>
        <v>-0.03252205147260486</v>
      </c>
      <c r="E96" s="70">
        <f>SUM(E57+E61+E65)</f>
        <v>559112</v>
      </c>
      <c r="F96" s="70">
        <f>SUM(F57+F61+F65)</f>
        <v>583499</v>
      </c>
      <c r="G96" s="71">
        <f>(+E96-F96)/F96</f>
        <v>-0.04179441610011328</v>
      </c>
    </row>
    <row r="97" ht="12.75">
      <c r="A97" s="58"/>
    </row>
    <row r="98" spans="1:7" ht="12.75">
      <c r="A98" s="79">
        <f ca="1">NOW()</f>
        <v>40938.60038831019</v>
      </c>
      <c r="B98" s="80"/>
      <c r="C98" s="80"/>
      <c r="D98" s="80"/>
      <c r="E98" s="80"/>
      <c r="F98" s="80"/>
      <c r="G98" s="80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showGridLines="0" zoomScalePageLayoutView="0" workbookViewId="0" topLeftCell="A1">
      <selection activeCell="B13" sqref="B13"/>
    </sheetView>
  </sheetViews>
  <sheetFormatPr defaultColWidth="8.00390625" defaultRowHeight="12.75"/>
  <cols>
    <col min="1" max="1" width="17.75390625" style="94" customWidth="1"/>
    <col min="2" max="3" width="11.125" style="94" customWidth="1"/>
    <col min="4" max="4" width="7.75390625" style="94" customWidth="1"/>
    <col min="5" max="6" width="12.875" style="94" customWidth="1"/>
    <col min="7" max="7" width="8.875" style="94" customWidth="1"/>
    <col min="8" max="16384" width="8.00390625" style="94" customWidth="1"/>
  </cols>
  <sheetData>
    <row r="1" spans="1:7" ht="15.75">
      <c r="A1" s="169" t="s">
        <v>46</v>
      </c>
      <c r="B1" s="169"/>
      <c r="C1" s="169"/>
      <c r="D1" s="169"/>
      <c r="E1" s="169"/>
      <c r="F1" s="169"/>
      <c r="G1" s="169"/>
    </row>
    <row r="3" spans="1:7" ht="15.75">
      <c r="A3" s="166" t="s">
        <v>118</v>
      </c>
      <c r="B3" s="167"/>
      <c r="C3" s="167"/>
      <c r="D3" s="167"/>
      <c r="E3" s="167"/>
      <c r="F3" s="167"/>
      <c r="G3" s="167"/>
    </row>
    <row r="4" spans="1:6" ht="10.5" customHeight="1">
      <c r="A4" s="170"/>
      <c r="B4" s="170"/>
      <c r="C4" s="170"/>
      <c r="D4" s="170"/>
      <c r="E4" s="170"/>
      <c r="F4" s="170"/>
    </row>
    <row r="5" spans="1:7" ht="15.75">
      <c r="A5" s="169" t="s">
        <v>1</v>
      </c>
      <c r="B5" s="169"/>
      <c r="C5" s="169"/>
      <c r="D5" s="169"/>
      <c r="E5" s="169"/>
      <c r="F5" s="169"/>
      <c r="G5" s="169"/>
    </row>
    <row r="6" ht="6.75" customHeight="1"/>
    <row r="7" ht="6.75" customHeight="1"/>
    <row r="9" spans="2:7" ht="12.75">
      <c r="B9" s="153" t="s">
        <v>122</v>
      </c>
      <c r="C9" s="153" t="s">
        <v>123</v>
      </c>
      <c r="D9" s="95" t="s">
        <v>5</v>
      </c>
      <c r="E9" s="152" t="s">
        <v>119</v>
      </c>
      <c r="F9" s="152" t="s">
        <v>80</v>
      </c>
      <c r="G9" s="96" t="s">
        <v>5</v>
      </c>
    </row>
    <row r="10" ht="15" customHeight="1">
      <c r="A10" s="95" t="s">
        <v>4</v>
      </c>
    </row>
    <row r="11" spans="1:7" ht="12.75">
      <c r="A11" s="97" t="s">
        <v>6</v>
      </c>
      <c r="B11" s="98">
        <v>93421</v>
      </c>
      <c r="C11" s="98">
        <v>96548</v>
      </c>
      <c r="D11" s="99">
        <f>(B11-C11)/C11</f>
        <v>-0.032388034967063016</v>
      </c>
      <c r="E11" s="10">
        <f>SUM(JANUARY!B11+FEBRUARY!B11+MARCH!B10+APRIL!B11+MAY!B11)+B11</f>
        <v>514800</v>
      </c>
      <c r="F11" s="10">
        <f>SUM(JANUARY!C11+FEBRUARY!C11+MARCH!C10+APRIL!C11+MAY!C11)+C11</f>
        <v>535264</v>
      </c>
      <c r="G11" s="99">
        <f>(E11-F11)/F11</f>
        <v>-0.03823160160220004</v>
      </c>
    </row>
    <row r="12" spans="1:7" ht="12.75">
      <c r="A12" s="97" t="s">
        <v>7</v>
      </c>
      <c r="B12" s="98">
        <v>106303</v>
      </c>
      <c r="C12" s="98">
        <v>114911</v>
      </c>
      <c r="D12" s="99">
        <f>(B12-C12)/C12</f>
        <v>-0.07491014785355624</v>
      </c>
      <c r="E12" s="10">
        <f>SUM(JANUARY!B12+FEBRUARY!B12+MARCH!B11+APRIL!B12+MAY!B12)+B12</f>
        <v>983830</v>
      </c>
      <c r="F12" s="10">
        <f>SUM(JANUARY!C12+FEBRUARY!C12+MARCH!C11+APRIL!C12+MAY!C12)+C12</f>
        <v>963398</v>
      </c>
      <c r="G12" s="99">
        <f>(E12-F12)/F12</f>
        <v>0.021208264912320765</v>
      </c>
    </row>
    <row r="13" spans="1:7" ht="12.75">
      <c r="A13" s="96" t="s">
        <v>8</v>
      </c>
      <c r="B13" s="102">
        <f>SUM(B11:B12)</f>
        <v>199724</v>
      </c>
      <c r="C13" s="102">
        <f>SUM(C11:C12)</f>
        <v>211459</v>
      </c>
      <c r="D13" s="103">
        <f>(B13-C13)/C13</f>
        <v>-0.055495391541622724</v>
      </c>
      <c r="E13" s="102">
        <f>SUM(E11:E12)</f>
        <v>1498630</v>
      </c>
      <c r="F13" s="102">
        <f>SUM(F11:F12)</f>
        <v>1498662</v>
      </c>
      <c r="G13" s="103">
        <f>(E13-F13)/F13</f>
        <v>-2.1352379655986474E-05</v>
      </c>
    </row>
    <row r="14" spans="2:6" ht="12.75">
      <c r="B14" s="98"/>
      <c r="C14" s="98"/>
      <c r="E14" s="98"/>
      <c r="F14" s="98"/>
    </row>
    <row r="15" spans="2:6" ht="12.75">
      <c r="B15" s="98"/>
      <c r="C15" s="98"/>
      <c r="E15" s="98"/>
      <c r="F15" s="98"/>
    </row>
    <row r="16" spans="1:6" ht="14.25" customHeight="1">
      <c r="A16" s="95" t="s">
        <v>9</v>
      </c>
      <c r="B16" s="98"/>
      <c r="C16" s="98"/>
      <c r="E16" s="98"/>
      <c r="F16" s="98"/>
    </row>
    <row r="17" spans="1:7" ht="12.75">
      <c r="A17" s="97" t="s">
        <v>6</v>
      </c>
      <c r="B17" s="98">
        <v>7614</v>
      </c>
      <c r="C17" s="98">
        <v>10448</v>
      </c>
      <c r="D17" s="99">
        <f>(B17-C17)/C17</f>
        <v>-0.2712480857580398</v>
      </c>
      <c r="E17" s="10">
        <f>SUM(JANUARY!B17+FEBRUARY!B17+MARCH!B16+APRIL!B17+MAY!B17)+B17</f>
        <v>53360</v>
      </c>
      <c r="F17" s="10">
        <f>SUM(JANUARY!C17+FEBRUARY!C17+MARCH!C16+APRIL!C17+MAY!C17)+C17</f>
        <v>66982</v>
      </c>
      <c r="G17" s="99">
        <f>(E17-F17)/F17</f>
        <v>-0.20336806903347168</v>
      </c>
    </row>
    <row r="18" spans="1:7" ht="12.75">
      <c r="A18" s="97" t="s">
        <v>7</v>
      </c>
      <c r="B18" s="98">
        <v>71234</v>
      </c>
      <c r="C18" s="98">
        <v>72208</v>
      </c>
      <c r="D18" s="99">
        <f>(B18-C18)/C18</f>
        <v>-0.013488810104143585</v>
      </c>
      <c r="E18" s="10">
        <f>SUM(JANUARY!B18+FEBRUARY!B18+MARCH!B17+APRIL!B18+MAY!B18)+B18</f>
        <v>389380</v>
      </c>
      <c r="F18" s="10">
        <f>SUM(JANUARY!C18+FEBRUARY!C18+MARCH!C17+APRIL!C18+MAY!C18)+C18</f>
        <v>325601</v>
      </c>
      <c r="G18" s="99">
        <f>(E18-F18)/F18</f>
        <v>0.1958808480317935</v>
      </c>
    </row>
    <row r="19" spans="1:7" ht="12.75">
      <c r="A19" s="96" t="s">
        <v>8</v>
      </c>
      <c r="B19" s="102">
        <f>SUM(B17:B18)</f>
        <v>78848</v>
      </c>
      <c r="C19" s="102">
        <f>SUM(C17:C18)</f>
        <v>82656</v>
      </c>
      <c r="D19" s="103">
        <f>(B19-C19)/C19</f>
        <v>-0.04607046070460705</v>
      </c>
      <c r="E19" s="102">
        <f>SUM(E17:E18)</f>
        <v>442740</v>
      </c>
      <c r="F19" s="102">
        <f>SUM(F17:F18)</f>
        <v>392583</v>
      </c>
      <c r="G19" s="103">
        <f>(E19-F19)/F19</f>
        <v>0.1277615179465234</v>
      </c>
    </row>
    <row r="20" spans="2:6" ht="12.75">
      <c r="B20" s="98"/>
      <c r="C20" s="98"/>
      <c r="E20" s="98"/>
      <c r="F20" s="98"/>
    </row>
    <row r="21" spans="2:6" ht="12.75">
      <c r="B21" s="98"/>
      <c r="C21" s="98"/>
      <c r="E21" s="98"/>
      <c r="F21" s="98"/>
    </row>
    <row r="22" spans="1:6" ht="15" customHeight="1">
      <c r="A22" s="95" t="s">
        <v>10</v>
      </c>
      <c r="B22" s="98"/>
      <c r="C22" s="98"/>
      <c r="E22" s="98"/>
      <c r="F22" s="98"/>
    </row>
    <row r="23" spans="1:7" ht="12.75">
      <c r="A23" s="97" t="s">
        <v>6</v>
      </c>
      <c r="B23" s="98">
        <v>23735</v>
      </c>
      <c r="C23" s="98">
        <v>22732</v>
      </c>
      <c r="D23" s="99">
        <f>(B23-C23)/C23</f>
        <v>0.04412282245292979</v>
      </c>
      <c r="E23" s="10">
        <f>SUM(JANUARY!B23+FEBRUARY!B23+MARCH!B22+APRIL!B23+MAY!B23)+B23</f>
        <v>115722</v>
      </c>
      <c r="F23" s="10">
        <f>SUM(JANUARY!C23+FEBRUARY!C23+MARCH!C22+APRIL!C23+MAY!C23)+C23</f>
        <v>110981</v>
      </c>
      <c r="G23" s="99">
        <f>(E23-F23)/F23</f>
        <v>0.04271902397707716</v>
      </c>
    </row>
    <row r="24" spans="1:7" ht="12.75">
      <c r="A24" s="97" t="s">
        <v>7</v>
      </c>
      <c r="B24" s="98">
        <v>119520</v>
      </c>
      <c r="C24" s="98">
        <v>112191</v>
      </c>
      <c r="D24" s="99">
        <f>(B24-C24)/C24</f>
        <v>0.06532609567612375</v>
      </c>
      <c r="E24" s="10">
        <f>SUM(JANUARY!B24+FEBRUARY!B24+MARCH!B23+APRIL!B24+MAY!B24)+B24</f>
        <v>846598</v>
      </c>
      <c r="F24" s="10">
        <f>SUM(JANUARY!C24+FEBRUARY!C24+MARCH!C23+APRIL!C24+MAY!C24)+C24</f>
        <v>705780</v>
      </c>
      <c r="G24" s="99">
        <f>(E24-F24)/F24</f>
        <v>0.19952109722576442</v>
      </c>
    </row>
    <row r="25" spans="1:7" ht="12.75">
      <c r="A25" s="96" t="s">
        <v>8</v>
      </c>
      <c r="B25" s="102">
        <f>SUM(B23:B24)</f>
        <v>143255</v>
      </c>
      <c r="C25" s="102">
        <f>SUM(C23:C24)</f>
        <v>134923</v>
      </c>
      <c r="D25" s="103">
        <f>(B25-C25)/C25</f>
        <v>0.06175374102265737</v>
      </c>
      <c r="E25" s="102">
        <f>SUM(E23:E24)</f>
        <v>962320</v>
      </c>
      <c r="F25" s="102">
        <f>SUM(F23:F24)</f>
        <v>816761</v>
      </c>
      <c r="G25" s="103">
        <f>(E25-F25)/F25</f>
        <v>0.1782149245617751</v>
      </c>
    </row>
    <row r="26" spans="2:6" ht="12.75">
      <c r="B26" s="98"/>
      <c r="C26" s="98"/>
      <c r="E26" s="98"/>
      <c r="F26" s="98"/>
    </row>
    <row r="27" spans="2:6" ht="12.75">
      <c r="B27" s="98"/>
      <c r="C27" s="98"/>
      <c r="E27" s="98"/>
      <c r="F27" s="98"/>
    </row>
    <row r="28" spans="1:6" ht="14.25" customHeight="1">
      <c r="A28" s="96" t="s">
        <v>49</v>
      </c>
      <c r="B28" s="98"/>
      <c r="C28" s="98"/>
      <c r="E28" s="98"/>
      <c r="F28" s="98"/>
    </row>
    <row r="29" spans="1:7" ht="12.75">
      <c r="A29" s="97" t="s">
        <v>6</v>
      </c>
      <c r="B29" s="98">
        <f>B11+B17+B23</f>
        <v>124770</v>
      </c>
      <c r="C29" s="98">
        <f>C11+C17+C23</f>
        <v>129728</v>
      </c>
      <c r="D29" s="99">
        <f>(B29-C29)/C29</f>
        <v>-0.03821842624568328</v>
      </c>
      <c r="E29" s="98">
        <f>E11+E17+E23</f>
        <v>683882</v>
      </c>
      <c r="F29" s="98">
        <f>F11+F17+F23</f>
        <v>713227</v>
      </c>
      <c r="G29" s="99">
        <f>(E29-F29)/F29</f>
        <v>-0.04114398361251046</v>
      </c>
    </row>
    <row r="30" spans="1:7" ht="12.75">
      <c r="A30" s="97" t="s">
        <v>7</v>
      </c>
      <c r="B30" s="98">
        <f>B12+B18+B24</f>
        <v>297057</v>
      </c>
      <c r="C30" s="98">
        <f>C12+C18+C24</f>
        <v>299310</v>
      </c>
      <c r="D30" s="99">
        <f>(B30-C30)/C30</f>
        <v>-0.0075273128194848155</v>
      </c>
      <c r="E30" s="98">
        <f>E12+E18+E24</f>
        <v>2219808</v>
      </c>
      <c r="F30" s="98">
        <f>F12+F18+F24</f>
        <v>1994779</v>
      </c>
      <c r="G30" s="99">
        <f>(E30-F30)/F30</f>
        <v>0.11280898786281589</v>
      </c>
    </row>
    <row r="31" spans="1:7" ht="12.75">
      <c r="A31" s="96" t="s">
        <v>8</v>
      </c>
      <c r="B31" s="102">
        <f>SUM(B29:B30)</f>
        <v>421827</v>
      </c>
      <c r="C31" s="102">
        <f>SUM(C29:C30)</f>
        <v>429038</v>
      </c>
      <c r="D31" s="103">
        <f>(B31-C31)/C31</f>
        <v>-0.016807369044233845</v>
      </c>
      <c r="E31" s="102">
        <f>SUM(E29:E30)</f>
        <v>2903690</v>
      </c>
      <c r="F31" s="102">
        <f>SUM(F29:F30)</f>
        <v>2708006</v>
      </c>
      <c r="G31" s="103">
        <f>(E31-F31)/F31</f>
        <v>0.07226128745652706</v>
      </c>
    </row>
    <row r="34" ht="12.75">
      <c r="A34" s="145" t="s">
        <v>65</v>
      </c>
    </row>
    <row r="35" ht="12.75">
      <c r="A35" s="145" t="s">
        <v>62</v>
      </c>
    </row>
    <row r="36" ht="12.75">
      <c r="A36" s="145" t="s">
        <v>63</v>
      </c>
    </row>
    <row r="37" ht="12.75">
      <c r="A37" s="145" t="s">
        <v>64</v>
      </c>
    </row>
    <row r="39" spans="1:2" ht="12.75">
      <c r="A39" s="95"/>
      <c r="B39" s="95"/>
    </row>
    <row r="40" ht="6" customHeight="1"/>
    <row r="41" spans="1:7" ht="12.75">
      <c r="A41" s="168" t="s">
        <v>51</v>
      </c>
      <c r="B41" s="168"/>
      <c r="C41" s="168"/>
      <c r="D41" s="168"/>
      <c r="E41" s="168"/>
      <c r="F41" s="168"/>
      <c r="G41" s="168"/>
    </row>
    <row r="43" ht="12.75" customHeight="1">
      <c r="C43" s="122"/>
    </row>
    <row r="44" ht="16.5" customHeight="1"/>
    <row r="45" ht="15.75" customHeight="1"/>
    <row r="46" ht="18" customHeight="1"/>
    <row r="48" ht="9.75" customHeight="1"/>
    <row r="49" ht="7.5" customHeight="1"/>
    <row r="50" spans="1:7" ht="18" customHeight="1">
      <c r="A50" s="165" t="s">
        <v>52</v>
      </c>
      <c r="B50" s="165"/>
      <c r="C50" s="165"/>
      <c r="D50" s="165"/>
      <c r="E50" s="165"/>
      <c r="F50" s="165"/>
      <c r="G50" s="165"/>
    </row>
    <row r="51" spans="1:7" ht="17.25" customHeight="1">
      <c r="A51" s="165" t="s">
        <v>14</v>
      </c>
      <c r="B51" s="165"/>
      <c r="C51" s="165"/>
      <c r="D51" s="165"/>
      <c r="E51" s="165"/>
      <c r="F51" s="165"/>
      <c r="G51" s="165"/>
    </row>
    <row r="52" spans="1:7" ht="15.75">
      <c r="A52" s="166" t="s">
        <v>120</v>
      </c>
      <c r="B52" s="167"/>
      <c r="C52" s="167"/>
      <c r="D52" s="167"/>
      <c r="E52" s="167"/>
      <c r="F52" s="167"/>
      <c r="G52" s="167"/>
    </row>
    <row r="53" ht="6.75" customHeight="1"/>
    <row r="54" ht="9" customHeight="1"/>
    <row r="55" spans="1:7" ht="12.75">
      <c r="A55" s="95" t="s">
        <v>16</v>
      </c>
      <c r="B55" s="152" t="s">
        <v>121</v>
      </c>
      <c r="C55" s="152" t="s">
        <v>81</v>
      </c>
      <c r="D55" s="96" t="s">
        <v>5</v>
      </c>
      <c r="E55" s="152" t="s">
        <v>119</v>
      </c>
      <c r="F55" s="152" t="s">
        <v>80</v>
      </c>
      <c r="G55" s="96" t="s">
        <v>5</v>
      </c>
    </row>
    <row r="57" spans="1:7" ht="12.75">
      <c r="A57" s="95" t="s">
        <v>4</v>
      </c>
      <c r="B57" s="102">
        <f>B58+B59</f>
        <v>93421</v>
      </c>
      <c r="C57" s="102">
        <f>C58+C59</f>
        <v>96548</v>
      </c>
      <c r="D57" s="101">
        <f>(B57-C57)/C57</f>
        <v>-0.032388034967063016</v>
      </c>
      <c r="E57" s="102">
        <f>E58+E59</f>
        <v>514800</v>
      </c>
      <c r="F57" s="102">
        <f>F58+F59</f>
        <v>535264</v>
      </c>
      <c r="G57" s="101">
        <f>(E57-F57)/F57</f>
        <v>-0.03823160160220004</v>
      </c>
    </row>
    <row r="58" spans="1:7" ht="12.75">
      <c r="A58" s="94" t="s">
        <v>18</v>
      </c>
      <c r="B58" s="98">
        <v>93421</v>
      </c>
      <c r="C58" s="98">
        <v>96548</v>
      </c>
      <c r="D58" s="99">
        <f>(B58-C58)/C58</f>
        <v>-0.032388034967063016</v>
      </c>
      <c r="E58" s="10">
        <f>SUM(JANUARY!B58+FEBRUARY!B58+MARCH!B58+APRIL!B58+MAY!B58)+B58</f>
        <v>514800</v>
      </c>
      <c r="F58" s="10">
        <f>SUM(JANUARY!C58+FEBRUARY!C58+MARCH!C58+APRIL!C58+MAY!C58)+C58</f>
        <v>535264</v>
      </c>
      <c r="G58" s="99">
        <f>(E58-F58)/F58</f>
        <v>-0.03823160160220004</v>
      </c>
    </row>
    <row r="59" spans="1:7" ht="12.75">
      <c r="A59" s="94" t="s">
        <v>19</v>
      </c>
      <c r="B59" s="98">
        <v>0</v>
      </c>
      <c r="C59" s="98">
        <v>0</v>
      </c>
      <c r="D59" s="99">
        <v>0</v>
      </c>
      <c r="E59" s="10">
        <f>SUM(JANUARY!B59+FEBRUARY!B59+MARCH!B59+APRIL!B59+MAY!B59)+B59</f>
        <v>0</v>
      </c>
      <c r="F59" s="10">
        <f>SUM(JANUARY!C59+FEBRUARY!C59+MARCH!C59+APRIL!C59+MAY!C59)+C59</f>
        <v>0</v>
      </c>
      <c r="G59" s="99">
        <v>0</v>
      </c>
    </row>
    <row r="60" spans="2:6" ht="12.75">
      <c r="B60" s="98"/>
      <c r="C60" s="98"/>
      <c r="E60" s="98"/>
      <c r="F60" s="98"/>
    </row>
    <row r="61" spans="1:7" ht="12.75">
      <c r="A61" s="95" t="s">
        <v>9</v>
      </c>
      <c r="B61" s="102">
        <f>B62+B63</f>
        <v>7614</v>
      </c>
      <c r="C61" s="102">
        <f>C62+C63</f>
        <v>10448</v>
      </c>
      <c r="D61" s="103">
        <f>(B61-C61)/C61</f>
        <v>-0.2712480857580398</v>
      </c>
      <c r="E61" s="102">
        <f>E62+E63</f>
        <v>53360</v>
      </c>
      <c r="F61" s="102">
        <f>F62+F63</f>
        <v>66982</v>
      </c>
      <c r="G61" s="103">
        <f>(E61-F61)/F61</f>
        <v>-0.20336806903347168</v>
      </c>
    </row>
    <row r="62" spans="1:7" ht="12.75">
      <c r="A62" s="94" t="s">
        <v>20</v>
      </c>
      <c r="B62" s="98">
        <v>7570</v>
      </c>
      <c r="C62" s="98">
        <v>10387</v>
      </c>
      <c r="D62" s="99">
        <f>(B62-C62)/C62</f>
        <v>-0.2712043901030134</v>
      </c>
      <c r="E62" s="10">
        <f>SUM(JANUARY!B62+FEBRUARY!B62+MARCH!B62+APRIL!B62+MAY!B62)+B62</f>
        <v>52963</v>
      </c>
      <c r="F62" s="10">
        <f>SUM(JANUARY!C62+FEBRUARY!C62+MARCH!C62+APRIL!C62+MAY!C62)+C62</f>
        <v>66703</v>
      </c>
      <c r="G62" s="99">
        <f>(E62-F62)/F62</f>
        <v>-0.20598773668350748</v>
      </c>
    </row>
    <row r="63" spans="1:7" ht="12.75">
      <c r="A63" s="94" t="s">
        <v>21</v>
      </c>
      <c r="B63" s="98">
        <v>44</v>
      </c>
      <c r="C63" s="98">
        <v>61</v>
      </c>
      <c r="D63" s="99">
        <f>(B63-C63)/C63</f>
        <v>-0.2786885245901639</v>
      </c>
      <c r="E63" s="10">
        <f>SUM(JANUARY!B63+FEBRUARY!B63+MARCH!B63+APRIL!B63+MAY!B63)+B63</f>
        <v>397</v>
      </c>
      <c r="F63" s="10">
        <f>SUM(JANUARY!C63+FEBRUARY!C63+MARCH!C63+APRIL!C63+MAY!C63)+C63</f>
        <v>279</v>
      </c>
      <c r="G63" s="99">
        <f>(E63-F63)/F63</f>
        <v>0.4229390681003584</v>
      </c>
    </row>
    <row r="64" spans="2:6" ht="12.75">
      <c r="B64" s="98"/>
      <c r="C64" s="98"/>
      <c r="E64" s="98"/>
      <c r="F64" s="98"/>
    </row>
    <row r="65" spans="1:7" ht="12.75">
      <c r="A65" s="95" t="s">
        <v>22</v>
      </c>
      <c r="B65" s="102">
        <f>SUM(B67+B73+B78+B82+B83+B84+B86+B91+B92+B93+B94)</f>
        <v>23735</v>
      </c>
      <c r="C65" s="102">
        <f>SUM(C67+C73+C78+C82+C83+C84+C86+C91+C92+C93+C94)</f>
        <v>22732</v>
      </c>
      <c r="D65" s="103">
        <f>(B65-C65)/C65</f>
        <v>0.04412282245292979</v>
      </c>
      <c r="E65" s="102">
        <f>SUM(E67+E73+E78+E82+E83+E84+E86+E91+E92+E93+E94)</f>
        <v>115722</v>
      </c>
      <c r="F65" s="102">
        <f>SUM(F67+F73+F78+F82+F83+F84+F86+F91+F92+F93+F94)</f>
        <v>110981</v>
      </c>
      <c r="G65" s="103">
        <f>(E65-F65)/F65</f>
        <v>0.04271902397707716</v>
      </c>
    </row>
    <row r="66" spans="2:6" ht="12.75">
      <c r="B66" s="98"/>
      <c r="C66" s="98"/>
      <c r="E66" s="98"/>
      <c r="F66" s="98"/>
    </row>
    <row r="67" spans="1:7" ht="12.75">
      <c r="A67" s="95" t="s">
        <v>23</v>
      </c>
      <c r="B67" s="102">
        <f>SUM(B68:B71)</f>
        <v>10619</v>
      </c>
      <c r="C67" s="102">
        <f>SUM(C68:C71)</f>
        <v>10815</v>
      </c>
      <c r="D67" s="103">
        <f>(B67-C67)/C67</f>
        <v>-0.018122977346278317</v>
      </c>
      <c r="E67" s="102">
        <f>SUM(E68:E71)</f>
        <v>44494</v>
      </c>
      <c r="F67" s="102">
        <f>SUM(F68:F71)</f>
        <v>45383</v>
      </c>
      <c r="G67" s="103">
        <f>(E67-F67)/F67</f>
        <v>-0.019588832822863188</v>
      </c>
    </row>
    <row r="68" spans="1:7" ht="12.75">
      <c r="A68" s="94" t="s">
        <v>24</v>
      </c>
      <c r="B68" s="98">
        <v>7455</v>
      </c>
      <c r="C68" s="98">
        <v>7482</v>
      </c>
      <c r="D68" s="99">
        <f>(B68-C68)/C68</f>
        <v>-0.0036086607858861267</v>
      </c>
      <c r="E68" s="10">
        <f>SUM(JANUARY!B68+FEBRUARY!B68+MARCH!B68+APRIL!B68+MAY!B68)+B68</f>
        <v>31551</v>
      </c>
      <c r="F68" s="10">
        <f>SUM(JANUARY!C68+FEBRUARY!C68+MARCH!C68+APRIL!C68+MAY!C68)+C68</f>
        <v>32057</v>
      </c>
      <c r="G68" s="99">
        <f>(E68-F68)/F68</f>
        <v>-0.015784384065882645</v>
      </c>
    </row>
    <row r="69" spans="1:7" ht="12.75">
      <c r="A69" s="94" t="s">
        <v>25</v>
      </c>
      <c r="B69" s="98">
        <v>2990</v>
      </c>
      <c r="C69" s="98">
        <v>3094</v>
      </c>
      <c r="D69" s="99">
        <f>(B69-C69)/C69</f>
        <v>-0.03361344537815126</v>
      </c>
      <c r="E69" s="10">
        <f>SUM(JANUARY!B69+FEBRUARY!B69+MARCH!B69+APRIL!B69+MAY!B69)+B69</f>
        <v>12067</v>
      </c>
      <c r="F69" s="10">
        <f>SUM(JANUARY!C69+FEBRUARY!C69+MARCH!C69+APRIL!C69+MAY!C69)+C69</f>
        <v>12719</v>
      </c>
      <c r="G69" s="99">
        <f>(E69-F69)/F69</f>
        <v>-0.051261891658149226</v>
      </c>
    </row>
    <row r="70" spans="1:7" ht="12.75">
      <c r="A70" s="34" t="s">
        <v>66</v>
      </c>
      <c r="B70" s="10">
        <v>103</v>
      </c>
      <c r="C70" s="10">
        <v>113</v>
      </c>
      <c r="D70" s="11">
        <f>(+B70-C70)/C70*100</f>
        <v>-8.849557522123893</v>
      </c>
      <c r="E70" s="10">
        <f>SUM(JANUARY!B70+FEBRUARY!B70+MARCH!B70+APRIL!B70+MAY!B70)+B70</f>
        <v>484</v>
      </c>
      <c r="F70" s="10">
        <f>SUM(JANUARY!C70+FEBRUARY!C70+MARCH!C70+APRIL!C70+MAY!C70)+C70</f>
        <v>303</v>
      </c>
      <c r="G70" s="11">
        <f>(+E70-F70)/F70*100</f>
        <v>59.73597359735974</v>
      </c>
    </row>
    <row r="71" spans="1:7" ht="12.75">
      <c r="A71" s="94" t="s">
        <v>26</v>
      </c>
      <c r="B71" s="10">
        <v>71</v>
      </c>
      <c r="C71" s="10">
        <v>126</v>
      </c>
      <c r="D71" s="99">
        <f>(B71-C71)/C71</f>
        <v>-0.4365079365079365</v>
      </c>
      <c r="E71" s="10">
        <f>SUM(JANUARY!B71+FEBRUARY!B71+MARCH!B71+APRIL!B71+MAY!B71)+B71</f>
        <v>392</v>
      </c>
      <c r="F71" s="10">
        <f>SUM(JANUARY!C71+FEBRUARY!C71+MARCH!C71+APRIL!C71+MAY!C71)+C71</f>
        <v>304</v>
      </c>
      <c r="G71" s="99">
        <f>(E71-F71)/F71</f>
        <v>0.2894736842105263</v>
      </c>
    </row>
    <row r="72" spans="2:6" ht="12.75">
      <c r="B72" s="98"/>
      <c r="C72" s="98"/>
      <c r="E72" s="98"/>
      <c r="F72" s="98"/>
    </row>
    <row r="73" spans="1:7" ht="12.75">
      <c r="A73" s="95" t="s">
        <v>27</v>
      </c>
      <c r="B73" s="102">
        <f>SUM(B74:B76)</f>
        <v>1113</v>
      </c>
      <c r="C73" s="102">
        <f>SUM(C74:C76)</f>
        <v>960</v>
      </c>
      <c r="D73" s="103">
        <f>(B73-C73)/C73</f>
        <v>0.159375</v>
      </c>
      <c r="E73" s="102">
        <f>SUM(E74:E76)</f>
        <v>5471</v>
      </c>
      <c r="F73" s="102">
        <f>SUM(F74:F76)</f>
        <v>4792</v>
      </c>
      <c r="G73" s="103">
        <f>(E73-F73)/F73</f>
        <v>0.14169449081803004</v>
      </c>
    </row>
    <row r="74" spans="1:7" ht="12.75">
      <c r="A74" s="94" t="s">
        <v>28</v>
      </c>
      <c r="B74" s="98">
        <v>510</v>
      </c>
      <c r="C74" s="98">
        <v>489</v>
      </c>
      <c r="D74" s="99">
        <f>(B74-C74)/C74</f>
        <v>0.04294478527607362</v>
      </c>
      <c r="E74" s="10">
        <f>SUM(JANUARY!B74+FEBRUARY!B74+MARCH!B74+APRIL!B74+MAY!B74)+B74</f>
        <v>2983</v>
      </c>
      <c r="F74" s="10">
        <f>SUM(JANUARY!C74+FEBRUARY!C74+MARCH!C74+APRIL!C74+MAY!C74)+C74</f>
        <v>2415</v>
      </c>
      <c r="G74" s="99">
        <f>(E74-F74)/F74</f>
        <v>0.23519668737060043</v>
      </c>
    </row>
    <row r="75" spans="1:7" ht="12.75">
      <c r="A75" s="94" t="s">
        <v>29</v>
      </c>
      <c r="B75" s="98">
        <v>403</v>
      </c>
      <c r="C75" s="98">
        <v>278</v>
      </c>
      <c r="D75" s="99">
        <f>(B75-C75)/C75</f>
        <v>0.44964028776978415</v>
      </c>
      <c r="E75" s="10">
        <f>SUM(JANUARY!B75+FEBRUARY!B75+MARCH!B75+APRIL!B75+MAY!B75)+B75</f>
        <v>1757</v>
      </c>
      <c r="F75" s="10">
        <f>SUM(JANUARY!C75+FEBRUARY!C75+MARCH!C75+APRIL!C75+MAY!C75)+C75</f>
        <v>1468</v>
      </c>
      <c r="G75" s="99">
        <f>(E75-F75)/F75</f>
        <v>0.19686648501362397</v>
      </c>
    </row>
    <row r="76" spans="1:7" ht="12.75">
      <c r="A76" s="94" t="s">
        <v>30</v>
      </c>
      <c r="B76" s="98">
        <v>200</v>
      </c>
      <c r="C76" s="98">
        <v>193</v>
      </c>
      <c r="D76" s="99">
        <f>(B76-C76)/C76</f>
        <v>0.03626943005181347</v>
      </c>
      <c r="E76" s="10">
        <f>SUM(JANUARY!B76+FEBRUARY!B76+MARCH!B76+APRIL!B76+MAY!B76)+B76</f>
        <v>731</v>
      </c>
      <c r="F76" s="10">
        <f>SUM(JANUARY!C76+FEBRUARY!C76+MARCH!C76+APRIL!C76+MAY!C76)+C76</f>
        <v>909</v>
      </c>
      <c r="G76" s="99">
        <f>(E76-F76)/F76</f>
        <v>-0.19581958195819582</v>
      </c>
    </row>
    <row r="77" spans="2:6" ht="12.75">
      <c r="B77" s="98"/>
      <c r="C77" s="98"/>
      <c r="E77" s="98"/>
      <c r="F77" s="98"/>
    </row>
    <row r="78" spans="1:7" ht="12.75">
      <c r="A78" s="95" t="s">
        <v>53</v>
      </c>
      <c r="B78" s="102">
        <f>B79+B80</f>
        <v>731</v>
      </c>
      <c r="C78" s="102">
        <f>C79+C80</f>
        <v>698</v>
      </c>
      <c r="D78" s="103">
        <f>(B78-C78)/C78</f>
        <v>0.04727793696275072</v>
      </c>
      <c r="E78" s="102">
        <f>E79+E80</f>
        <v>4346</v>
      </c>
      <c r="F78" s="102">
        <f>F79+F80</f>
        <v>3955</v>
      </c>
      <c r="G78" s="103">
        <f>(E78-F78)/F78</f>
        <v>0.0988621997471555</v>
      </c>
    </row>
    <row r="79" spans="1:7" ht="12.75">
      <c r="A79" s="94" t="s">
        <v>32</v>
      </c>
      <c r="B79" s="98">
        <v>249</v>
      </c>
      <c r="C79" s="98">
        <v>239</v>
      </c>
      <c r="D79" s="99">
        <f>(B79-C79)/C79</f>
        <v>0.04184100418410042</v>
      </c>
      <c r="E79" s="10">
        <f>SUM(JANUARY!B79+FEBRUARY!B79+MARCH!B79+APRIL!B79+MAY!B79)+B79</f>
        <v>1816</v>
      </c>
      <c r="F79" s="10">
        <f>SUM(JANUARY!C79+FEBRUARY!C79+MARCH!C79+APRIL!C79+MAY!C79)+C79</f>
        <v>1558</v>
      </c>
      <c r="G79" s="99">
        <f>(E79-F79)/F79</f>
        <v>0.16559691912708602</v>
      </c>
    </row>
    <row r="80" spans="1:7" ht="12.75">
      <c r="A80" s="94" t="s">
        <v>54</v>
      </c>
      <c r="B80" s="98">
        <v>482</v>
      </c>
      <c r="C80" s="98">
        <v>459</v>
      </c>
      <c r="D80" s="99">
        <f>(B80-C80)/C80</f>
        <v>0.05010893246187364</v>
      </c>
      <c r="E80" s="10">
        <f>SUM(JANUARY!B80+FEBRUARY!B80+MARCH!B80+APRIL!B80+MAY!B80)+B80</f>
        <v>2530</v>
      </c>
      <c r="F80" s="10">
        <f>SUM(JANUARY!C80+FEBRUARY!C80+MARCH!C80+APRIL!C80+MAY!C80)+C80</f>
        <v>2397</v>
      </c>
      <c r="G80" s="99">
        <f>(E80-F80)/F80</f>
        <v>0.05548602419691281</v>
      </c>
    </row>
    <row r="81" spans="2:6" ht="12.75">
      <c r="B81" s="98"/>
      <c r="C81" s="98"/>
      <c r="E81" s="98"/>
      <c r="F81" s="98"/>
    </row>
    <row r="82" spans="1:7" ht="12.75">
      <c r="A82" s="95" t="s">
        <v>34</v>
      </c>
      <c r="B82" s="102">
        <v>1965</v>
      </c>
      <c r="C82" s="102">
        <v>1794</v>
      </c>
      <c r="D82" s="103">
        <f>(B82-C82)/C82</f>
        <v>0.09531772575250837</v>
      </c>
      <c r="E82" s="142">
        <f>SUM(JANUARY!B82+FEBRUARY!B82+MARCH!B82+APRIL!B82+MAY!B82)+B82</f>
        <v>8889</v>
      </c>
      <c r="F82" s="142">
        <f>SUM(JANUARY!C82+FEBRUARY!C82+MARCH!C82+APRIL!C82+MAY!C82)+C82</f>
        <v>7807</v>
      </c>
      <c r="G82" s="103">
        <f>(E82-F82)/F82</f>
        <v>0.13859356987319071</v>
      </c>
    </row>
    <row r="83" spans="1:7" ht="12.75">
      <c r="A83" s="95" t="s">
        <v>35</v>
      </c>
      <c r="B83" s="102">
        <v>434</v>
      </c>
      <c r="C83" s="102">
        <v>513</v>
      </c>
      <c r="D83" s="103">
        <f>(B83-C83)/C83</f>
        <v>-0.1539961013645224</v>
      </c>
      <c r="E83" s="142">
        <f>SUM(JANUARY!B83+FEBRUARY!B83+MARCH!B83+APRIL!B83+MAY!B83)+B83</f>
        <v>3027</v>
      </c>
      <c r="F83" s="142">
        <f>SUM(JANUARY!C83+FEBRUARY!C83+MARCH!C83+APRIL!C83+MAY!C83)+C83</f>
        <v>2734</v>
      </c>
      <c r="G83" s="103">
        <f>(E83-F83)/F83</f>
        <v>0.1071689831748354</v>
      </c>
    </row>
    <row r="84" spans="1:7" ht="12.75">
      <c r="A84" s="95" t="s">
        <v>36</v>
      </c>
      <c r="B84" s="102">
        <v>86</v>
      </c>
      <c r="C84" s="102">
        <v>165</v>
      </c>
      <c r="D84" s="103">
        <f>(B84-C84)/C84</f>
        <v>-0.47878787878787876</v>
      </c>
      <c r="E84" s="142">
        <f>SUM(JANUARY!B84+FEBRUARY!B84+MARCH!B84+APRIL!B84+MAY!B84)+B84</f>
        <v>598</v>
      </c>
      <c r="F84" s="142">
        <f>SUM(JANUARY!C84+FEBRUARY!C84+MARCH!C84+APRIL!C84+MAY!C84)+C84</f>
        <v>757</v>
      </c>
      <c r="G84" s="103">
        <f>(E84-F84)/F84</f>
        <v>-0.21003963011889035</v>
      </c>
    </row>
    <row r="85" spans="2:6" ht="12.75">
      <c r="B85" s="98"/>
      <c r="C85" s="98"/>
      <c r="E85" s="98"/>
      <c r="F85" s="98"/>
    </row>
    <row r="86" spans="1:7" ht="12.75">
      <c r="A86" s="95" t="s">
        <v>37</v>
      </c>
      <c r="B86" s="102">
        <f>SUM(B87:B89)</f>
        <v>3876</v>
      </c>
      <c r="C86" s="102">
        <f>SUM(C87:C89)</f>
        <v>3480</v>
      </c>
      <c r="D86" s="103">
        <f>(B86-C86)/C86</f>
        <v>0.11379310344827587</v>
      </c>
      <c r="E86" s="102">
        <f>SUM(E87:E89)</f>
        <v>21953</v>
      </c>
      <c r="F86" s="102">
        <f>SUM(F87:F89)</f>
        <v>20433</v>
      </c>
      <c r="G86" s="103">
        <f>(E86-F86)/F86</f>
        <v>0.0743894680174228</v>
      </c>
    </row>
    <row r="87" spans="1:7" ht="12.75">
      <c r="A87" s="94" t="s">
        <v>55</v>
      </c>
      <c r="B87" s="98">
        <v>613</v>
      </c>
      <c r="C87" s="98">
        <v>549</v>
      </c>
      <c r="D87" s="99">
        <f>(B87-C87)/C87</f>
        <v>0.11657559198542805</v>
      </c>
      <c r="E87" s="10">
        <f>SUM(JANUARY!B87+FEBRUARY!B87+MARCH!B87+APRIL!B87+MAY!B87)+B87</f>
        <v>3244</v>
      </c>
      <c r="F87" s="10">
        <f>SUM(JANUARY!C87+FEBRUARY!C87+MARCH!C87+APRIL!C87+MAY!C87)+C87</f>
        <v>3666</v>
      </c>
      <c r="G87" s="99">
        <f>(E87-F87)/F87</f>
        <v>-0.11511183851609383</v>
      </c>
    </row>
    <row r="88" spans="1:7" ht="12.75">
      <c r="A88" s="94" t="s">
        <v>56</v>
      </c>
      <c r="B88" s="98">
        <v>3025</v>
      </c>
      <c r="C88" s="98">
        <v>2813</v>
      </c>
      <c r="D88" s="99">
        <f>(B88-C88)/C88</f>
        <v>0.07536437966583719</v>
      </c>
      <c r="E88" s="10">
        <f>SUM(JANUARY!B88+FEBRUARY!B88+MARCH!B88+APRIL!B88+MAY!B88)+B88</f>
        <v>17549</v>
      </c>
      <c r="F88" s="10">
        <f>SUM(JANUARY!C88+FEBRUARY!C88+MARCH!C88+APRIL!C88+MAY!C88)+C88</f>
        <v>15680</v>
      </c>
      <c r="G88" s="99">
        <f>(E88-F88)/F88</f>
        <v>0.11919642857142858</v>
      </c>
    </row>
    <row r="89" spans="1:7" ht="12.75">
      <c r="A89" s="94" t="s">
        <v>40</v>
      </c>
      <c r="B89" s="98">
        <v>238</v>
      </c>
      <c r="C89" s="98">
        <v>118</v>
      </c>
      <c r="D89" s="99">
        <f>(B89-C89)/C89</f>
        <v>1.0169491525423728</v>
      </c>
      <c r="E89" s="10">
        <f>SUM(JANUARY!B89+FEBRUARY!B89+MARCH!B89+APRIL!B89+MAY!B89)+B89</f>
        <v>1160</v>
      </c>
      <c r="F89" s="10">
        <f>SUM(JANUARY!C89+FEBRUARY!C89+MARCH!C89+APRIL!C89+MAY!C89)+C89</f>
        <v>1087</v>
      </c>
      <c r="G89" s="99">
        <f>(E89-F89)/F89</f>
        <v>0.0671573137074517</v>
      </c>
    </row>
    <row r="90" spans="2:6" ht="12.75">
      <c r="B90" s="98"/>
      <c r="C90" s="98"/>
      <c r="E90" s="98"/>
      <c r="F90" s="98"/>
    </row>
    <row r="91" spans="1:7" ht="12.75">
      <c r="A91" s="95" t="s">
        <v>41</v>
      </c>
      <c r="B91" s="102">
        <v>3118</v>
      </c>
      <c r="C91" s="102">
        <v>2610</v>
      </c>
      <c r="D91" s="103">
        <f>(B91-C91)/C91</f>
        <v>0.1946360153256705</v>
      </c>
      <c r="E91" s="142">
        <f>SUM(JANUARY!B91+FEBRUARY!B91+MARCH!B91+APRIL!B91+MAY!B91)+B91</f>
        <v>16624</v>
      </c>
      <c r="F91" s="142">
        <f>SUM(JANUARY!C91+FEBRUARY!C91+MARCH!C91+APRIL!C91+MAY!C91)+C91</f>
        <v>14791</v>
      </c>
      <c r="G91" s="103">
        <f>(E91-F91)/F91</f>
        <v>0.12392671218984518</v>
      </c>
    </row>
    <row r="92" spans="1:7" ht="12.75">
      <c r="A92" s="95" t="s">
        <v>42</v>
      </c>
      <c r="B92" s="102">
        <v>20</v>
      </c>
      <c r="C92" s="102">
        <v>3</v>
      </c>
      <c r="D92" s="103">
        <f>(B92-C92)/C92</f>
        <v>5.666666666666667</v>
      </c>
      <c r="E92" s="142">
        <f>SUM(JANUARY!B92+FEBRUARY!B92+MARCH!B92+APRIL!B92+MAY!B92)+B92</f>
        <v>116</v>
      </c>
      <c r="F92" s="142">
        <f>SUM(JANUARY!C92+FEBRUARY!C92+MARCH!C92+APRIL!C92+MAY!C92)+C92</f>
        <v>171</v>
      </c>
      <c r="G92" s="103">
        <f>(E92-F92)/F92</f>
        <v>-0.3216374269005848</v>
      </c>
    </row>
    <row r="93" spans="1:7" ht="12.75">
      <c r="A93" s="95" t="s">
        <v>43</v>
      </c>
      <c r="B93" s="102">
        <v>130</v>
      </c>
      <c r="C93" s="102">
        <v>171</v>
      </c>
      <c r="D93" s="103">
        <f>(B93-C93)/C93</f>
        <v>-0.23976608187134502</v>
      </c>
      <c r="E93" s="142">
        <f>SUM(JANUARY!B93+FEBRUARY!B93+MARCH!B93+APRIL!B93+MAY!B93)+B93</f>
        <v>784</v>
      </c>
      <c r="F93" s="142">
        <f>SUM(JANUARY!C93+FEBRUARY!C93+MARCH!C93+APRIL!C93+MAY!C93)+C93</f>
        <v>945</v>
      </c>
      <c r="G93" s="103">
        <f>(E93-F93)/F93</f>
        <v>-0.17037037037037037</v>
      </c>
    </row>
    <row r="94" spans="1:7" ht="12.75">
      <c r="A94" s="95" t="s">
        <v>44</v>
      </c>
      <c r="B94" s="102">
        <v>1643</v>
      </c>
      <c r="C94" s="102">
        <v>1523</v>
      </c>
      <c r="D94" s="103">
        <f>(B94-C94)/C94</f>
        <v>0.07879185817465528</v>
      </c>
      <c r="E94" s="142">
        <f>SUM(JANUARY!B94+FEBRUARY!B94+MARCH!B94+APRIL!B94+MAY!B94)+B94</f>
        <v>9420</v>
      </c>
      <c r="F94" s="142">
        <f>SUM(JANUARY!C94+FEBRUARY!C94+MARCH!C94+APRIL!C94+MAY!C94)+C94</f>
        <v>9213</v>
      </c>
      <c r="G94" s="103">
        <f>(E94-F94)/F94</f>
        <v>0.022468251383914034</v>
      </c>
    </row>
    <row r="95" spans="1:7" ht="12.75">
      <c r="A95" s="95"/>
      <c r="B95" s="95"/>
      <c r="C95" s="95"/>
      <c r="D95" s="103"/>
      <c r="E95" s="95"/>
      <c r="F95" s="95"/>
      <c r="G95" s="103"/>
    </row>
    <row r="96" spans="1:7" ht="12.75">
      <c r="A96" s="95" t="s">
        <v>45</v>
      </c>
      <c r="B96" s="102">
        <f>B57+B61+B65</f>
        <v>124770</v>
      </c>
      <c r="C96" s="102">
        <f>C57+C61+C65</f>
        <v>129728</v>
      </c>
      <c r="D96" s="103">
        <f>(B96-C96)/C96</f>
        <v>-0.03821842624568328</v>
      </c>
      <c r="E96" s="102">
        <f>E57+E61+E65</f>
        <v>683882</v>
      </c>
      <c r="F96" s="102">
        <f>F57+F61+F65</f>
        <v>713227</v>
      </c>
      <c r="G96" s="103">
        <f>(E96-F96)/F96</f>
        <v>-0.04114398361251046</v>
      </c>
    </row>
  </sheetData>
  <sheetProtection/>
  <mergeCells count="8">
    <mergeCell ref="A51:G51"/>
    <mergeCell ref="A52:G52"/>
    <mergeCell ref="A41:G41"/>
    <mergeCell ref="A1:G1"/>
    <mergeCell ref="A3:G3"/>
    <mergeCell ref="A5:G5"/>
    <mergeCell ref="A50:G50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G11" sqref="G11"/>
    </sheetView>
  </sheetViews>
  <sheetFormatPr defaultColWidth="9.625" defaultRowHeight="12.75"/>
  <cols>
    <col min="1" max="1" width="18.625" style="0" customWidth="1"/>
    <col min="2" max="3" width="11.625" style="0" customWidth="1"/>
    <col min="4" max="4" width="6.625" style="0" customWidth="1"/>
    <col min="5" max="6" width="11.62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127</v>
      </c>
      <c r="B3" s="3"/>
      <c r="C3" s="42"/>
      <c r="D3" s="3"/>
      <c r="E3" s="3"/>
      <c r="F3" s="3"/>
      <c r="G3" s="3"/>
    </row>
    <row r="4" spans="1:7" ht="15.75">
      <c r="A4" s="39"/>
      <c r="B4" s="39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15.75">
      <c r="A7" s="170"/>
      <c r="B7" s="170"/>
      <c r="C7" s="170"/>
      <c r="D7" s="170"/>
      <c r="E7" s="170"/>
      <c r="F7" s="170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124</v>
      </c>
      <c r="C9" s="44" t="s">
        <v>125</v>
      </c>
      <c r="D9" s="45" t="s">
        <v>5</v>
      </c>
      <c r="E9" s="45" t="s">
        <v>126</v>
      </c>
      <c r="F9" s="45" t="s">
        <v>79</v>
      </c>
      <c r="G9" s="45" t="s">
        <v>5</v>
      </c>
    </row>
    <row r="10" spans="1:7" ht="15.7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107781</v>
      </c>
      <c r="C11" s="10">
        <v>105344</v>
      </c>
      <c r="D11" s="11">
        <f>(+B11-C11)/C11*100</f>
        <v>2.3133733292831105</v>
      </c>
      <c r="E11" s="10">
        <f>SUM(JANUARY!B11+FEBRUARY!B11+MARCH!B10+APRIL!B11+MAY!B11+JUNE!B11)+B11</f>
        <v>622581</v>
      </c>
      <c r="F11" s="10">
        <f>SUM(JANUARY!C11+FEBRUARY!C11+MARCH!C10+APRIL!C11+MAY!C11+JUNE!C11)+C11</f>
        <v>640608</v>
      </c>
      <c r="G11" s="11">
        <f>(+E11-F11)/F11*100</f>
        <v>-2.81404540686348</v>
      </c>
    </row>
    <row r="12" spans="1:7" ht="12.75">
      <c r="A12" s="47" t="s">
        <v>7</v>
      </c>
      <c r="B12" s="10">
        <v>152561</v>
      </c>
      <c r="C12" s="10">
        <v>143935</v>
      </c>
      <c r="D12" s="11">
        <f>(+B12-C12)/C12*100</f>
        <v>5.99298294368986</v>
      </c>
      <c r="E12" s="10">
        <f>SUM(JANUARY!B12+FEBRUARY!B12+MARCH!B11+APRIL!B12+MAY!B12+JUNE!B12)+B12</f>
        <v>1136391</v>
      </c>
      <c r="F12" s="10">
        <f>SUM(JANUARY!C12+FEBRUARY!C12+MARCH!C11+APRIL!C12+MAY!C12+JUNE!C12)+C12</f>
        <v>1107333</v>
      </c>
      <c r="G12" s="11">
        <f>(+E12-F12)/F12*100</f>
        <v>2.6241428730111</v>
      </c>
    </row>
    <row r="13" spans="1:7" ht="12.75">
      <c r="A13" s="9" t="s">
        <v>8</v>
      </c>
      <c r="B13" s="12">
        <f>SUM(B11:B12)</f>
        <v>260342</v>
      </c>
      <c r="C13" s="12">
        <f>SUM(C11:C12)</f>
        <v>249279</v>
      </c>
      <c r="D13" s="13">
        <f>(+B13-C13)/C13*100</f>
        <v>4.437999189662988</v>
      </c>
      <c r="E13" s="12">
        <f>SUM(E11:E12)</f>
        <v>1758972</v>
      </c>
      <c r="F13" s="12">
        <f>SUM(F11:F12)</f>
        <v>1747941</v>
      </c>
      <c r="G13" s="13">
        <f>(+E13-F13)/F13*100</f>
        <v>0.6310853741630867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9370</v>
      </c>
      <c r="C17" s="10">
        <v>11224</v>
      </c>
      <c r="D17" s="11">
        <f>(+B17-C17)/C17*100</f>
        <v>-16.51817533856023</v>
      </c>
      <c r="E17" s="10">
        <f>SUM(JANUARY!B17+FEBRUARY!B17+MARCH!B16+APRIL!B17+MAY!B17+JUNE!B17)+B17</f>
        <v>62730</v>
      </c>
      <c r="F17" s="10">
        <f>SUM(JANUARY!C17+FEBRUARY!C17+MARCH!C16+APRIL!C17+MAY!C17+JUNE!C17)+C17</f>
        <v>78206</v>
      </c>
      <c r="G17" s="11">
        <f>(+E17-F17)/F17*100</f>
        <v>-19.788763010510703</v>
      </c>
    </row>
    <row r="18" spans="1:7" ht="12.75">
      <c r="A18" s="47" t="s">
        <v>7</v>
      </c>
      <c r="B18" s="10">
        <v>71870</v>
      </c>
      <c r="C18" s="10">
        <v>72652</v>
      </c>
      <c r="D18" s="11">
        <f>(+B18-C18)/C18*100</f>
        <v>-1.0763640367780654</v>
      </c>
      <c r="E18" s="10">
        <f>SUM(JANUARY!B18+FEBRUARY!B18+MARCH!B17+APRIL!B18+MAY!B18+JUNE!B18)+B18</f>
        <v>461250</v>
      </c>
      <c r="F18" s="10">
        <f>SUM(JANUARY!C18+FEBRUARY!C18+MARCH!C17+APRIL!C18+MAY!C18+JUNE!C18)+C18</f>
        <v>398253</v>
      </c>
      <c r="G18" s="11">
        <f>(+E18-F18)/F18*100</f>
        <v>15.818336585035143</v>
      </c>
    </row>
    <row r="19" spans="1:7" ht="12.75">
      <c r="A19" s="9" t="s">
        <v>8</v>
      </c>
      <c r="B19" s="12">
        <f>SUM(B17:B18)</f>
        <v>81240</v>
      </c>
      <c r="C19" s="12">
        <f>SUM(C17:C18)</f>
        <v>83876</v>
      </c>
      <c r="D19" s="13">
        <f>(+B19-C19)/C19*100</f>
        <v>-3.1427345128523054</v>
      </c>
      <c r="E19" s="12">
        <f>SUM(E17:E18)</f>
        <v>523980</v>
      </c>
      <c r="F19" s="12">
        <f>SUM(F17:F18)</f>
        <v>476459</v>
      </c>
      <c r="G19" s="13">
        <f>(+E19-F19)/F19*100</f>
        <v>9.973785782197417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4.2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23109</v>
      </c>
      <c r="C23" s="10">
        <v>22803</v>
      </c>
      <c r="D23" s="11">
        <f>(+B23-C23)/C23*100</f>
        <v>1.3419286935929482</v>
      </c>
      <c r="E23" s="10">
        <f>SUM(JANUARY!B23+FEBRUARY!B23+MARCH!B22+APRIL!B23+MAY!B23+JUNE!B23)+B23</f>
        <v>138831</v>
      </c>
      <c r="F23" s="10">
        <f>SUM(JANUARY!C23+FEBRUARY!C23+MARCH!C22+APRIL!C23+MAY!C23+JUNE!C23)+C23</f>
        <v>133784</v>
      </c>
      <c r="G23" s="11">
        <f>(+E23-F23)/F23*100</f>
        <v>3.772498953537045</v>
      </c>
    </row>
    <row r="24" spans="1:7" ht="12.75">
      <c r="A24" s="47" t="s">
        <v>7</v>
      </c>
      <c r="B24" s="10">
        <v>124044</v>
      </c>
      <c r="C24" s="10">
        <v>105487</v>
      </c>
      <c r="D24" s="11">
        <f>(+B24-C24)/C24*100</f>
        <v>17.591741162418117</v>
      </c>
      <c r="E24" s="10">
        <f>SUM(JANUARY!B24+FEBRUARY!B24+MARCH!B23+APRIL!B24+MAY!B24+JUNE!B24)+B24</f>
        <v>970642</v>
      </c>
      <c r="F24" s="10">
        <f>SUM(JANUARY!C24+FEBRUARY!C24+MARCH!C23+APRIL!C24+MAY!C24+JUNE!C24)+C24</f>
        <v>811267</v>
      </c>
      <c r="G24" s="11">
        <f>(+E24-F24)/F24*100</f>
        <v>19.645196957351896</v>
      </c>
    </row>
    <row r="25" spans="1:7" ht="12.75">
      <c r="A25" s="9" t="s">
        <v>8</v>
      </c>
      <c r="B25" s="12">
        <f>SUM(B23:B24)</f>
        <v>147153</v>
      </c>
      <c r="C25" s="12">
        <f>SUM(C23:C24)</f>
        <v>128290</v>
      </c>
      <c r="D25" s="13">
        <f>(+B25-C25)/C25*100</f>
        <v>14.703406344999612</v>
      </c>
      <c r="E25" s="12">
        <f>SUM(E23:E24)</f>
        <v>1109473</v>
      </c>
      <c r="F25" s="12">
        <f>SUM(F23:F24)</f>
        <v>945051</v>
      </c>
      <c r="G25" s="13">
        <f>(+E25-F25)/F25*100</f>
        <v>17.398214487895363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140260</v>
      </c>
      <c r="C29" s="10">
        <f>SUM(C11+C17+C23)</f>
        <v>139371</v>
      </c>
      <c r="D29" s="11">
        <f>(+B29-C29)/C29*100</f>
        <v>0.6378658400958592</v>
      </c>
      <c r="E29" s="10">
        <f>SUM(E11+E17+E23)</f>
        <v>824142</v>
      </c>
      <c r="F29" s="10">
        <f>SUM(F11+F17+F23)</f>
        <v>852598</v>
      </c>
      <c r="G29" s="11">
        <f>(+E29-F29)/F29*100</f>
        <v>-3.3375635410826674</v>
      </c>
    </row>
    <row r="30" spans="1:7" ht="12.75">
      <c r="A30" s="47" t="s">
        <v>7</v>
      </c>
      <c r="B30" s="10">
        <f>SUM(B12+B18+B24)</f>
        <v>348475</v>
      </c>
      <c r="C30" s="10">
        <f>SUM(C12+C18+C24)</f>
        <v>322074</v>
      </c>
      <c r="D30" s="11">
        <f>(+B30-C30)/C30*100</f>
        <v>8.197184497972515</v>
      </c>
      <c r="E30" s="10">
        <f>SUM(E12+E18+E24)</f>
        <v>2568283</v>
      </c>
      <c r="F30" s="10">
        <f>SUM(F12+F18+F24)</f>
        <v>2316853</v>
      </c>
      <c r="G30" s="11">
        <f>(+E30-F30)/F30*100</f>
        <v>10.85222066311501</v>
      </c>
    </row>
    <row r="31" spans="1:7" ht="12.75">
      <c r="A31" s="18" t="s">
        <v>8</v>
      </c>
      <c r="B31" s="48">
        <f>SUM(B29:B30)</f>
        <v>488735</v>
      </c>
      <c r="C31" s="48">
        <f>SUM(C29:C30)</f>
        <v>461445</v>
      </c>
      <c r="D31" s="21">
        <f>(+B31-C31)/C31*100</f>
        <v>5.914030924595564</v>
      </c>
      <c r="E31" s="48">
        <f>SUM(E29:E30)</f>
        <v>3392425</v>
      </c>
      <c r="F31" s="48">
        <f>SUM(F29:F30)</f>
        <v>3169451</v>
      </c>
      <c r="G31" s="21">
        <f>(+E31-F31)/F31*100</f>
        <v>7.035098507596425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5" customHeight="1">
      <c r="A38" s="34"/>
      <c r="B38" s="22"/>
      <c r="C38" s="22"/>
      <c r="D38" s="22"/>
      <c r="E38" s="22"/>
      <c r="F38" s="22"/>
      <c r="G38" s="22"/>
    </row>
    <row r="39" spans="1:7" ht="12.75">
      <c r="A39" s="172" t="s">
        <v>57</v>
      </c>
      <c r="B39" s="172"/>
      <c r="C39" s="172"/>
      <c r="D39" s="172"/>
      <c r="E39" s="172"/>
      <c r="F39" s="172"/>
      <c r="G39" s="172"/>
    </row>
    <row r="40" spans="1:7" ht="15" customHeight="1">
      <c r="A40" s="34"/>
      <c r="B40" s="22"/>
      <c r="C40" s="22"/>
      <c r="D40" s="22"/>
      <c r="E40" s="22"/>
      <c r="F40" s="22"/>
      <c r="G40" s="22"/>
    </row>
    <row r="41" spans="1:7" ht="12.75">
      <c r="A41" s="171"/>
      <c r="B41" s="171"/>
      <c r="C41" s="171"/>
      <c r="D41" s="171"/>
      <c r="E41" s="171"/>
      <c r="F41" s="171"/>
      <c r="G41" s="171"/>
    </row>
    <row r="42" spans="1:7" ht="17.25" customHeight="1">
      <c r="A42" s="5"/>
      <c r="B42" s="5"/>
      <c r="C42" s="5"/>
      <c r="D42" s="5"/>
      <c r="E42" s="5"/>
      <c r="F42" s="5"/>
      <c r="G42" s="49"/>
    </row>
    <row r="43" spans="1:7" ht="15" customHeight="1">
      <c r="A43" s="5"/>
      <c r="B43" s="5"/>
      <c r="C43" s="5"/>
      <c r="D43" s="5"/>
      <c r="E43" s="5"/>
      <c r="F43" s="5"/>
      <c r="G43" s="49"/>
    </row>
    <row r="44" spans="1:7" ht="9.75" customHeight="1">
      <c r="A44" s="5"/>
      <c r="B44" s="5"/>
      <c r="C44" s="5"/>
      <c r="D44" s="5"/>
      <c r="E44" s="5"/>
      <c r="F44" s="5"/>
      <c r="G44" s="49"/>
    </row>
    <row r="45" spans="1:7" ht="9.75" customHeight="1">
      <c r="A45" s="5"/>
      <c r="B45" s="5"/>
      <c r="C45" s="5"/>
      <c r="D45" s="5"/>
      <c r="E45" s="5"/>
      <c r="F45" s="5"/>
      <c r="G45" s="49"/>
    </row>
    <row r="46" spans="1:7" ht="12.75">
      <c r="A46" s="5"/>
      <c r="B46" s="5"/>
      <c r="C46" s="5"/>
      <c r="D46" s="5"/>
      <c r="E46" s="5"/>
      <c r="F46" s="5"/>
      <c r="G46" s="49"/>
    </row>
    <row r="47" spans="1:7" ht="12.75">
      <c r="A47" s="5"/>
      <c r="B47" s="5"/>
      <c r="C47" s="5"/>
      <c r="D47" s="5"/>
      <c r="E47" s="5"/>
      <c r="F47" s="5"/>
      <c r="G47" s="49"/>
    </row>
    <row r="48" spans="1:7" ht="12.75">
      <c r="A48" s="5"/>
      <c r="B48" s="5"/>
      <c r="C48" s="5"/>
      <c r="D48" s="5"/>
      <c r="E48" s="5"/>
      <c r="F48" s="5"/>
      <c r="G48" s="49"/>
    </row>
    <row r="49" spans="1:7" ht="8.25" customHeight="1">
      <c r="A49" s="5"/>
      <c r="B49" s="5"/>
      <c r="C49" s="5"/>
      <c r="D49" s="5"/>
      <c r="E49" s="5"/>
      <c r="F49" s="5"/>
      <c r="G49" s="49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128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129</v>
      </c>
      <c r="C55" s="29" t="s">
        <v>92</v>
      </c>
      <c r="D55" s="9" t="s">
        <v>58</v>
      </c>
      <c r="E55" s="45" t="s">
        <v>126</v>
      </c>
      <c r="F55" s="45" t="s">
        <v>79</v>
      </c>
      <c r="G55" s="9" t="s">
        <v>58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107781</v>
      </c>
      <c r="C57" s="12">
        <f>C58+C59</f>
        <v>105344</v>
      </c>
      <c r="D57" s="13">
        <f>(+B57-C57)/C57*100</f>
        <v>2.3133733292831105</v>
      </c>
      <c r="E57" s="12">
        <f>SUM(E58+E59)</f>
        <v>622581</v>
      </c>
      <c r="F57" s="12">
        <f>SUM(F58+F59)</f>
        <v>640608</v>
      </c>
      <c r="G57" s="13">
        <f>(+E57-F57)/F57*100</f>
        <v>-2.81404540686348</v>
      </c>
    </row>
    <row r="58" spans="1:7" ht="12.75">
      <c r="A58" s="14" t="s">
        <v>18</v>
      </c>
      <c r="B58" s="89">
        <v>107781</v>
      </c>
      <c r="C58" s="89">
        <v>105344</v>
      </c>
      <c r="D58" s="11">
        <f>(+B58-C58)/C58*100</f>
        <v>2.3133733292831105</v>
      </c>
      <c r="E58" s="10">
        <f>SUM(JANUARY!B58+FEBRUARY!B58+MARCH!B58+APRIL!B58+MAY!B58+JUNE!B58)+B58</f>
        <v>622581</v>
      </c>
      <c r="F58" s="10">
        <f>SUM(JANUARY!C58+FEBRUARY!C58+MARCH!C58+APRIL!C58+MAY!C58+JUNE!C58)+C58</f>
        <v>640608</v>
      </c>
      <c r="G58" s="11">
        <f>(+E58-F58)/F58*100</f>
        <v>-2.81404540686348</v>
      </c>
    </row>
    <row r="59" spans="1:7" ht="12.75">
      <c r="A59" s="14" t="s">
        <v>19</v>
      </c>
      <c r="B59" s="144">
        <v>0</v>
      </c>
      <c r="C59" s="144">
        <v>0</v>
      </c>
      <c r="D59" s="11">
        <v>0</v>
      </c>
      <c r="E59" s="10">
        <f>SUM(JANUARY!B59+FEBRUARY!B59+MARCH!B59+APRIL!B59+MAY!B59+JUNE!B59)+B59</f>
        <v>0</v>
      </c>
      <c r="F59" s="10">
        <f>SUM(JANUARY!C59+FEBRUARY!C59+MARCH!C59+APRIL!C59+MAY!C59+JUNE!C59)+C59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9370</v>
      </c>
      <c r="C61" s="12">
        <f>C62+C63</f>
        <v>11224</v>
      </c>
      <c r="D61" s="13">
        <f>(+B61-C61)/C61*100</f>
        <v>-16.51817533856023</v>
      </c>
      <c r="E61" s="12">
        <f>E62+E63</f>
        <v>62730</v>
      </c>
      <c r="F61" s="12">
        <f>F62+F63</f>
        <v>78206</v>
      </c>
      <c r="G61" s="13">
        <f>(+E61-F61)/F61*100</f>
        <v>-19.788763010510703</v>
      </c>
    </row>
    <row r="62" spans="1:7" ht="12.75">
      <c r="A62" s="34" t="s">
        <v>20</v>
      </c>
      <c r="B62" s="10">
        <v>9317</v>
      </c>
      <c r="C62" s="10">
        <v>11023</v>
      </c>
      <c r="D62" s="11">
        <f>(+B62-C62)/C62*100</f>
        <v>-15.476730472648098</v>
      </c>
      <c r="E62" s="10">
        <f>SUM(JANUARY!B62+FEBRUARY!B62+MARCH!B62+APRIL!B62+MAY!B62+JUNE!B62)+B62</f>
        <v>62280</v>
      </c>
      <c r="F62" s="10">
        <f>SUM(JANUARY!C62+FEBRUARY!C62+MARCH!C62+APRIL!C62+MAY!C62+JUNE!C62)+C62</f>
        <v>77726</v>
      </c>
      <c r="G62" s="11">
        <f>(+E62-F62)/F62*100</f>
        <v>-19.87237217919358</v>
      </c>
    </row>
    <row r="63" spans="1:7" ht="12.75">
      <c r="A63" s="34" t="s">
        <v>21</v>
      </c>
      <c r="B63" s="31">
        <v>53</v>
      </c>
      <c r="C63" s="31">
        <v>201</v>
      </c>
      <c r="D63" s="11">
        <f>(+B63-C63)/C63*100</f>
        <v>-73.6318407960199</v>
      </c>
      <c r="E63" s="10">
        <f>SUM(JANUARY!B63+FEBRUARY!B63+MARCH!B63+APRIL!B63+MAY!B63+JUNE!B63)+B63</f>
        <v>450</v>
      </c>
      <c r="F63" s="10">
        <f>SUM(JANUARY!C63+FEBRUARY!C63+MARCH!C63+APRIL!C63+MAY!C63+JUNE!C63)+C63</f>
        <v>480</v>
      </c>
      <c r="G63" s="11">
        <f>(+E63-F63)/F63*100</f>
        <v>-6.25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4" t="s">
        <v>22</v>
      </c>
      <c r="B65" s="35">
        <f>B67+B73+B78+B82+B83+B84+B86+B91+B92+B93+B94</f>
        <v>23109</v>
      </c>
      <c r="C65" s="35">
        <f>C67+C73+C78+C82+C83+C84+C86+C91+C92+C93+C94</f>
        <v>22803</v>
      </c>
      <c r="D65" s="13">
        <f>(+B65-C65)/C65*100</f>
        <v>1.3419286935929482</v>
      </c>
      <c r="E65" s="35">
        <f>E67+E73+E78+E82+E83+E84+E86+E91+E92+E93+E94</f>
        <v>138831</v>
      </c>
      <c r="F65" s="35">
        <f>F67+F73+F78+F82+F83+F84+F86+F91+F92+F93+F94</f>
        <v>133784</v>
      </c>
      <c r="G65" s="13">
        <f>(+E65-F65)/F65*100</f>
        <v>3.772498953537045</v>
      </c>
    </row>
    <row r="66" spans="1:7" ht="12.75">
      <c r="A66" s="14"/>
      <c r="B66" s="35"/>
      <c r="C66" s="35"/>
      <c r="D66" s="11"/>
      <c r="E66" s="35"/>
      <c r="F66" s="35"/>
      <c r="G66" s="11"/>
    </row>
    <row r="67" spans="1:7" ht="12.75">
      <c r="A67" s="17" t="s">
        <v>23</v>
      </c>
      <c r="B67" s="36">
        <f>SUM(B68:B71)</f>
        <v>10524</v>
      </c>
      <c r="C67" s="36">
        <f>SUM(C68:C71)</f>
        <v>10502</v>
      </c>
      <c r="D67" s="13">
        <f>(+B67-C67)/C67*100</f>
        <v>0.20948390782708054</v>
      </c>
      <c r="E67" s="36">
        <f>SUM(E68:E71)</f>
        <v>55018</v>
      </c>
      <c r="F67" s="36">
        <f>SUM(F68:F71)</f>
        <v>55885</v>
      </c>
      <c r="G67" s="13">
        <f>(+E67-F67)/F67*100</f>
        <v>-1.5514001968327817</v>
      </c>
    </row>
    <row r="68" spans="1:7" ht="12.75">
      <c r="A68" s="34" t="s">
        <v>24</v>
      </c>
      <c r="B68" s="10">
        <v>7108</v>
      </c>
      <c r="C68" s="10">
        <v>7203</v>
      </c>
      <c r="D68" s="11">
        <f>(+B68-C68)/C68*100</f>
        <v>-1.3188949049007357</v>
      </c>
      <c r="E68" s="10">
        <f>SUM(JANUARY!B68+FEBRUARY!B68+MARCH!B68+APRIL!B68+MAY!B68+JUNE!B68)+B68</f>
        <v>38659</v>
      </c>
      <c r="F68" s="10">
        <f>SUM(JANUARY!C68+FEBRUARY!C68+MARCH!C68+APRIL!C68+MAY!C68+JUNE!C68)+C68</f>
        <v>39260</v>
      </c>
      <c r="G68" s="11">
        <f>(+E68-F68)/F68*100</f>
        <v>-1.5308201732042792</v>
      </c>
    </row>
    <row r="69" spans="1:7" ht="12.75">
      <c r="A69" s="34" t="s">
        <v>25</v>
      </c>
      <c r="B69" s="10">
        <v>3147</v>
      </c>
      <c r="C69" s="10">
        <v>3066</v>
      </c>
      <c r="D69" s="11">
        <f>(+B69-C69)/C69*100</f>
        <v>2.6418786692759295</v>
      </c>
      <c r="E69" s="10">
        <f>SUM(JANUARY!B69+FEBRUARY!B69+MARCH!B69+APRIL!B69+MAY!B69+JUNE!B69)+B69</f>
        <v>15214</v>
      </c>
      <c r="F69" s="10">
        <f>SUM(JANUARY!C69+FEBRUARY!C69+MARCH!C69+APRIL!C69+MAY!C69+JUNE!C69)+C69</f>
        <v>15785</v>
      </c>
      <c r="G69" s="11">
        <f>(+E69-F69)/F69*100</f>
        <v>-3.6173582515045934</v>
      </c>
    </row>
    <row r="70" spans="1:7" ht="12.75">
      <c r="A70" s="34" t="s">
        <v>66</v>
      </c>
      <c r="B70" s="10">
        <v>153</v>
      </c>
      <c r="C70" s="10">
        <v>113</v>
      </c>
      <c r="D70" s="11">
        <f>(+B70-C70)/C70*100</f>
        <v>35.39823008849557</v>
      </c>
      <c r="E70" s="10">
        <f>SUM(JANUARY!B70+FEBRUARY!B70+MARCH!B70+APRIL!B70+MAY!B70+JUNE!B70)+B70</f>
        <v>637</v>
      </c>
      <c r="F70" s="10">
        <f>SUM(JANUARY!C70+FEBRUARY!C70+MARCH!C70+APRIL!C70+MAY!C70+JUNE!C70)+C70</f>
        <v>416</v>
      </c>
      <c r="G70" s="11">
        <f>(+E70-F70)/F70*100</f>
        <v>53.125</v>
      </c>
    </row>
    <row r="71" spans="1:7" ht="12.75">
      <c r="A71" s="34" t="s">
        <v>26</v>
      </c>
      <c r="B71" s="10">
        <v>116</v>
      </c>
      <c r="C71" s="10">
        <v>120</v>
      </c>
      <c r="D71" s="11">
        <f>(+B71-C71)/C71*100</f>
        <v>-3.3333333333333335</v>
      </c>
      <c r="E71" s="10">
        <f>SUM(JANUARY!B71+FEBRUARY!B71+MARCH!B71+APRIL!B71+MAY!B71+JUNE!B71)+B71</f>
        <v>508</v>
      </c>
      <c r="F71" s="10">
        <f>SUM(JANUARY!C71+FEBRUARY!C71+MARCH!C71+APRIL!C71+MAY!C71+JUNE!C71)+C71</f>
        <v>424</v>
      </c>
      <c r="G71" s="11">
        <f>(+E71-F71)/F71*100</f>
        <v>19.81132075471698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963</v>
      </c>
      <c r="C73" s="12">
        <f>SUM(C74:C76)</f>
        <v>801</v>
      </c>
      <c r="D73" s="13">
        <f>(+B73-C73)/C73*100</f>
        <v>20.224719101123593</v>
      </c>
      <c r="E73" s="12">
        <f>SUM(E74:E76)</f>
        <v>6434</v>
      </c>
      <c r="F73" s="12">
        <f>SUM(F74:F76)</f>
        <v>5593</v>
      </c>
      <c r="G73" s="13">
        <f>(+E73-F73)/F73*100</f>
        <v>15.036652959055964</v>
      </c>
    </row>
    <row r="74" spans="1:7" ht="12.75">
      <c r="A74" s="34" t="s">
        <v>28</v>
      </c>
      <c r="B74" s="10">
        <v>463</v>
      </c>
      <c r="C74" s="10">
        <v>510</v>
      </c>
      <c r="D74" s="11">
        <f>(+B74-C74)/C74*100</f>
        <v>-9.215686274509805</v>
      </c>
      <c r="E74" s="10">
        <f>SUM(JANUARY!B74+FEBRUARY!B74+MARCH!B74+APRIL!B74+MAY!B74+JUNE!B74)+B74</f>
        <v>3446</v>
      </c>
      <c r="F74" s="10">
        <f>SUM(JANUARY!C74+FEBRUARY!C74+MARCH!C74+APRIL!C74+MAY!C74+JUNE!C74)+C74</f>
        <v>2925</v>
      </c>
      <c r="G74" s="11">
        <f>(+E74-F74)/F74*100</f>
        <v>17.811965811965813</v>
      </c>
    </row>
    <row r="75" spans="1:7" ht="12.75">
      <c r="A75" s="34" t="s">
        <v>29</v>
      </c>
      <c r="B75" s="10">
        <v>361</v>
      </c>
      <c r="C75" s="10">
        <v>200</v>
      </c>
      <c r="D75" s="11">
        <f>(+B75-C75)/C75*100</f>
        <v>80.5</v>
      </c>
      <c r="E75" s="10">
        <f>SUM(JANUARY!B75+FEBRUARY!B75+MARCH!B75+APRIL!B75+MAY!B75+JUNE!B75)+B75</f>
        <v>2118</v>
      </c>
      <c r="F75" s="10">
        <f>SUM(JANUARY!C75+FEBRUARY!C75+MARCH!C75+APRIL!C75+MAY!C75+JUNE!C75)+C75</f>
        <v>1668</v>
      </c>
      <c r="G75" s="11">
        <f>(+E75-F75)/F75*100</f>
        <v>26.978417266187048</v>
      </c>
    </row>
    <row r="76" spans="1:7" ht="12.75">
      <c r="A76" s="34" t="s">
        <v>30</v>
      </c>
      <c r="B76" s="10">
        <v>139</v>
      </c>
      <c r="C76" s="10">
        <v>91</v>
      </c>
      <c r="D76" s="11">
        <f>(+B76-C76)/C76*100</f>
        <v>52.74725274725275</v>
      </c>
      <c r="E76" s="10">
        <f>SUM(JANUARY!B76+FEBRUARY!B76+MARCH!B76+APRIL!B76+MAY!B76+JUNE!B76)+B76</f>
        <v>870</v>
      </c>
      <c r="F76" s="10">
        <f>SUM(JANUARY!C76+FEBRUARY!C76+MARCH!C76+APRIL!C76+MAY!C76+JUNE!C76)+C76</f>
        <v>1000</v>
      </c>
      <c r="G76" s="11">
        <f>(+E76-F76)/F76*100</f>
        <v>-13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864</v>
      </c>
      <c r="C78" s="12">
        <f>SUM(C79:C80)</f>
        <v>954</v>
      </c>
      <c r="D78" s="13">
        <f>(+B78-C78)/C78*100</f>
        <v>-9.433962264150944</v>
      </c>
      <c r="E78" s="12">
        <f>SUM(E79:E80)</f>
        <v>5210</v>
      </c>
      <c r="F78" s="12">
        <f>SUM(F79:F80)</f>
        <v>4909</v>
      </c>
      <c r="G78" s="13">
        <f>(+E78-F78)/F78*100</f>
        <v>6.131595029537584</v>
      </c>
    </row>
    <row r="79" spans="1:7" ht="12.75">
      <c r="A79" s="34" t="s">
        <v>32</v>
      </c>
      <c r="B79" s="10">
        <v>239</v>
      </c>
      <c r="C79" s="10">
        <v>201</v>
      </c>
      <c r="D79" s="11">
        <f>(+B79-C79)/C79*100</f>
        <v>18.90547263681592</v>
      </c>
      <c r="E79" s="10">
        <f>SUM(JANUARY!B79+FEBRUARY!B79+MARCH!B79+APRIL!B79+MAY!B79+JUNE!B79)+B79</f>
        <v>2055</v>
      </c>
      <c r="F79" s="10">
        <f>SUM(JANUARY!C79+FEBRUARY!C79+MARCH!C79+APRIL!C79+MAY!C79+JUNE!C79)+C79</f>
        <v>1759</v>
      </c>
      <c r="G79" s="11">
        <f>(+E79-F79)/F79*100</f>
        <v>16.827743035815804</v>
      </c>
    </row>
    <row r="80" spans="1:7" ht="12.75">
      <c r="A80" s="34" t="s">
        <v>33</v>
      </c>
      <c r="B80" s="10">
        <v>625</v>
      </c>
      <c r="C80" s="10">
        <v>753</v>
      </c>
      <c r="D80" s="11">
        <f>(+B80-C80)/C80*100</f>
        <v>-16.99867197875166</v>
      </c>
      <c r="E80" s="10">
        <f>SUM(JANUARY!B80+FEBRUARY!B80+MARCH!B80+APRIL!B80+MAY!B80+JUNE!B80)+B80</f>
        <v>3155</v>
      </c>
      <c r="F80" s="10">
        <f>SUM(JANUARY!C80+FEBRUARY!C80+MARCH!C80+APRIL!C80+MAY!C80+JUNE!C80)+C80</f>
        <v>3150</v>
      </c>
      <c r="G80" s="11">
        <f>(+E80-F80)/F80*100</f>
        <v>0.15873015873015872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2428</v>
      </c>
      <c r="C82" s="12">
        <v>2036</v>
      </c>
      <c r="D82" s="13">
        <f>(+B82-C82)/C82*100</f>
        <v>19.25343811394892</v>
      </c>
      <c r="E82" s="142">
        <f>SUM(JANUARY!B82+FEBRUARY!B82+MARCH!B82+APRIL!B82+MAY!B82+JUNE!B82)+B82</f>
        <v>11317</v>
      </c>
      <c r="F82" s="142">
        <f>SUM(JANUARY!C82+FEBRUARY!C82+MARCH!C82+APRIL!C82+MAY!C82+JUNE!C82)+C82</f>
        <v>9843</v>
      </c>
      <c r="G82" s="13">
        <f>(+E82-F82)/F82*100</f>
        <v>14.975109214670324</v>
      </c>
    </row>
    <row r="83" spans="1:7" ht="12.75">
      <c r="A83" s="17" t="s">
        <v>35</v>
      </c>
      <c r="B83" s="12">
        <v>489</v>
      </c>
      <c r="C83" s="12">
        <v>605</v>
      </c>
      <c r="D83" s="13">
        <f>(+B83-C83)/C83*100</f>
        <v>-19.173553719008265</v>
      </c>
      <c r="E83" s="142">
        <f>SUM(JANUARY!B83+FEBRUARY!B83+MARCH!B83+APRIL!B83+MAY!B83+JUNE!B83)+B83</f>
        <v>3516</v>
      </c>
      <c r="F83" s="142">
        <f>SUM(JANUARY!C83+FEBRUARY!C83+MARCH!C83+APRIL!C83+MAY!C83+JUNE!C83)+C83</f>
        <v>3339</v>
      </c>
      <c r="G83" s="13">
        <f>(+E83-F83)/F83*100</f>
        <v>5.300988319856245</v>
      </c>
    </row>
    <row r="84" spans="1:7" ht="12.75">
      <c r="A84" s="17" t="s">
        <v>36</v>
      </c>
      <c r="B84" s="12">
        <v>69</v>
      </c>
      <c r="C84" s="12">
        <v>106</v>
      </c>
      <c r="D84" s="13">
        <f>(+B84-C84)/C84*100</f>
        <v>-34.90566037735849</v>
      </c>
      <c r="E84" s="142">
        <f>SUM(JANUARY!B84+FEBRUARY!B84+MARCH!B84+APRIL!B84+MAY!B84+JUNE!B84)+B84</f>
        <v>667</v>
      </c>
      <c r="F84" s="142">
        <f>SUM(JANUARY!C84+FEBRUARY!C84+MARCH!C84+APRIL!C84+MAY!C84+JUNE!C84)+C84</f>
        <v>863</v>
      </c>
      <c r="G84" s="13">
        <f>(+E84-F84)/F84*100</f>
        <v>-22.711471610660485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3459</v>
      </c>
      <c r="C86" s="12">
        <f>SUM(C87:C89)</f>
        <v>3638</v>
      </c>
      <c r="D86" s="13">
        <f>(+B86-C86)/C86*100</f>
        <v>-4.92028587135789</v>
      </c>
      <c r="E86" s="12">
        <f>SUM(E87:E89)</f>
        <v>25412</v>
      </c>
      <c r="F86" s="12">
        <f>SUM(F87:F89)</f>
        <v>24071</v>
      </c>
      <c r="G86" s="13">
        <f>(+E86-F86)/F86*100</f>
        <v>5.571019068588758</v>
      </c>
    </row>
    <row r="87" spans="1:7" ht="12.75">
      <c r="A87" s="34" t="s">
        <v>38</v>
      </c>
      <c r="B87" s="10">
        <v>547</v>
      </c>
      <c r="C87" s="10">
        <v>499</v>
      </c>
      <c r="D87" s="11">
        <f>(+B87-C87)/C87*100</f>
        <v>9.619238476953909</v>
      </c>
      <c r="E87" s="10">
        <f>SUM(JANUARY!B87+FEBRUARY!B87+MARCH!B87+APRIL!B87+MAY!B87+JUNE!B87)+B87</f>
        <v>3791</v>
      </c>
      <c r="F87" s="10">
        <f>SUM(JANUARY!C87+FEBRUARY!C87+MARCH!C87+APRIL!C87+MAY!C87+JUNE!C87)+C87</f>
        <v>4165</v>
      </c>
      <c r="G87" s="11">
        <f>(+E87-F87)/F87*100</f>
        <v>-8.979591836734693</v>
      </c>
    </row>
    <row r="88" spans="1:7" ht="12.75">
      <c r="A88" s="34" t="s">
        <v>39</v>
      </c>
      <c r="B88" s="10">
        <v>2757</v>
      </c>
      <c r="C88" s="10">
        <v>2997</v>
      </c>
      <c r="D88" s="11">
        <f>(+B88-C88)/C88*100</f>
        <v>-8.008008008008009</v>
      </c>
      <c r="E88" s="10">
        <f>SUM(JANUARY!B88+FEBRUARY!B88+MARCH!B88+APRIL!B88+MAY!B88+JUNE!B88)+B88</f>
        <v>20306</v>
      </c>
      <c r="F88" s="10">
        <f>SUM(JANUARY!C88+FEBRUARY!C88+MARCH!C88+APRIL!C88+MAY!C88+JUNE!C88)+C88</f>
        <v>18677</v>
      </c>
      <c r="G88" s="11">
        <f>(+E88-F88)/F88*100</f>
        <v>8.721957487819243</v>
      </c>
    </row>
    <row r="89" spans="1:7" ht="12.75">
      <c r="A89" s="34" t="s">
        <v>40</v>
      </c>
      <c r="B89" s="10">
        <v>155</v>
      </c>
      <c r="C89" s="10">
        <v>142</v>
      </c>
      <c r="D89" s="11">
        <f>(+B89-C89)/C89*100</f>
        <v>9.15492957746479</v>
      </c>
      <c r="E89" s="10">
        <f>SUM(JANUARY!B89+FEBRUARY!B89+MARCH!B89+APRIL!B89+MAY!B89+JUNE!B89)+B89</f>
        <v>1315</v>
      </c>
      <c r="F89" s="10">
        <f>SUM(JANUARY!C89+FEBRUARY!C89+MARCH!C89+APRIL!C89+MAY!C89+JUNE!C89)+C89</f>
        <v>1229</v>
      </c>
      <c r="G89" s="11">
        <f>(+E89-F89)/F89*100</f>
        <v>6.997558991049633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2756</v>
      </c>
      <c r="C91" s="12">
        <v>2568</v>
      </c>
      <c r="D91" s="13">
        <f>(+B91-C91)/C91*100</f>
        <v>7.320872274143301</v>
      </c>
      <c r="E91" s="142">
        <f>SUM(JANUARY!B91+FEBRUARY!B91+MARCH!B91+APRIL!B91+MAY!B91+JUNE!B91)+B91</f>
        <v>19380</v>
      </c>
      <c r="F91" s="142">
        <f>SUM(JANUARY!C91+FEBRUARY!C91+MARCH!C91+APRIL!C91+MAY!C91+JUNE!C91)+C91</f>
        <v>17359</v>
      </c>
      <c r="G91" s="13">
        <f>(+E91-F91)/F91*100</f>
        <v>11.642375712886686</v>
      </c>
    </row>
    <row r="92" spans="1:7" ht="12.75">
      <c r="A92" s="17" t="s">
        <v>42</v>
      </c>
      <c r="B92" s="12">
        <v>16</v>
      </c>
      <c r="C92" s="12">
        <v>20</v>
      </c>
      <c r="D92" s="13">
        <f>(+B92-C92)/C92*100</f>
        <v>-20</v>
      </c>
      <c r="E92" s="142">
        <f>SUM(JANUARY!B92+FEBRUARY!B92+MARCH!B92+APRIL!B92+MAY!B92+JUNE!B92)+B92</f>
        <v>132</v>
      </c>
      <c r="F92" s="142">
        <f>SUM(JANUARY!C92+FEBRUARY!C92+MARCH!C92+APRIL!C92+MAY!C92+JUNE!C92)+C92</f>
        <v>191</v>
      </c>
      <c r="G92" s="13">
        <f>(+E92-F92)/F92*100</f>
        <v>-30.89005235602094</v>
      </c>
    </row>
    <row r="93" spans="1:7" ht="12.75">
      <c r="A93" s="17" t="s">
        <v>43</v>
      </c>
      <c r="B93" s="12">
        <v>112</v>
      </c>
      <c r="C93" s="12">
        <v>175</v>
      </c>
      <c r="D93" s="13">
        <f>(+B93-C93)/C93*100</f>
        <v>-36</v>
      </c>
      <c r="E93" s="142">
        <f>SUM(JANUARY!B93+FEBRUARY!B93+MARCH!B93+APRIL!B93+MAY!B93+JUNE!B93)+B93</f>
        <v>896</v>
      </c>
      <c r="F93" s="142">
        <f>SUM(JANUARY!C93+FEBRUARY!C93+MARCH!C93+APRIL!C93+MAY!C93+JUNE!C93)+C93</f>
        <v>1120</v>
      </c>
      <c r="G93" s="13">
        <f>(+E93-F93)/F93*100</f>
        <v>-20</v>
      </c>
    </row>
    <row r="94" spans="1:7" ht="12.75">
      <c r="A94" s="17" t="s">
        <v>44</v>
      </c>
      <c r="B94" s="12">
        <v>1429</v>
      </c>
      <c r="C94" s="12">
        <v>1398</v>
      </c>
      <c r="D94" s="13">
        <f>(+B94-C94)/C94*100</f>
        <v>2.2174535050071533</v>
      </c>
      <c r="E94" s="142">
        <f>SUM(JANUARY!B94+FEBRUARY!B94+MARCH!B94+APRIL!B94+MAY!B94+JUNE!B94)+B94</f>
        <v>10849</v>
      </c>
      <c r="F94" s="142">
        <f>SUM(JANUARY!C94+FEBRUARY!C94+MARCH!C94+APRIL!C94+MAY!C94+JUNE!C94)+C94</f>
        <v>10611</v>
      </c>
      <c r="G94" s="13">
        <f>(+E94-F94)/F94*100</f>
        <v>2.2429554236170013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140260</v>
      </c>
      <c r="C96" s="12">
        <f>SUM(C57+C61+C65)</f>
        <v>139371</v>
      </c>
      <c r="D96" s="13">
        <f>(+B96-C96)/C96*100</f>
        <v>0.6378658400958592</v>
      </c>
      <c r="E96" s="12">
        <f>SUM(E57+E61+E65)</f>
        <v>824142</v>
      </c>
      <c r="F96" s="12">
        <f>SUM(F57+F61+F65)</f>
        <v>852598</v>
      </c>
      <c r="G96" s="13">
        <f>(+E96-F96)/F96*100</f>
        <v>-3.3375635410826674</v>
      </c>
    </row>
    <row r="97" spans="1:7" ht="12.75">
      <c r="A97" s="156"/>
      <c r="B97" s="156"/>
      <c r="C97" s="156"/>
      <c r="D97" s="156"/>
      <c r="E97" s="156"/>
      <c r="F97" s="156"/>
      <c r="G97" s="156"/>
    </row>
    <row r="98" spans="1:7" ht="12.75">
      <c r="A98" s="171">
        <f ca="1">NOW()</f>
        <v>40938.60038831019</v>
      </c>
      <c r="B98" s="171"/>
      <c r="C98" s="171"/>
      <c r="D98" s="171"/>
      <c r="E98" s="171"/>
      <c r="F98" s="171"/>
      <c r="G98" s="171"/>
    </row>
  </sheetData>
  <sheetProtection/>
  <mergeCells count="5">
    <mergeCell ref="A98:G98"/>
    <mergeCell ref="A7:F7"/>
    <mergeCell ref="A41:G41"/>
    <mergeCell ref="A39:G3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E18" sqref="E18"/>
    </sheetView>
  </sheetViews>
  <sheetFormatPr defaultColWidth="9.00390625" defaultRowHeight="12.75"/>
  <cols>
    <col min="1" max="1" width="18.875" style="107" customWidth="1"/>
    <col min="2" max="2" width="10.625" style="107" customWidth="1"/>
    <col min="3" max="3" width="9.625" style="107" customWidth="1"/>
    <col min="4" max="4" width="7.75390625" style="107" customWidth="1"/>
    <col min="5" max="6" width="11.625" style="107" customWidth="1"/>
    <col min="7" max="7" width="7.25390625" style="107" customWidth="1"/>
    <col min="8" max="16384" width="9.00390625" style="107" customWidth="1"/>
  </cols>
  <sheetData>
    <row r="1" spans="1:7" ht="20.25" customHeight="1">
      <c r="A1" s="104" t="s">
        <v>46</v>
      </c>
      <c r="B1" s="104"/>
      <c r="C1" s="104"/>
      <c r="D1" s="104"/>
      <c r="E1" s="104"/>
      <c r="F1" s="104"/>
      <c r="G1" s="105"/>
    </row>
    <row r="2" spans="1:7" ht="12.75" customHeight="1">
      <c r="A2" s="104"/>
      <c r="B2" s="104"/>
      <c r="C2" s="104"/>
      <c r="D2" s="104"/>
      <c r="E2" s="104"/>
      <c r="F2" s="104"/>
      <c r="G2" s="105"/>
    </row>
    <row r="3" spans="1:7" ht="16.5" customHeight="1">
      <c r="A3" s="148" t="s">
        <v>131</v>
      </c>
      <c r="B3" s="104"/>
      <c r="C3" s="104"/>
      <c r="D3" s="104"/>
      <c r="E3" s="104"/>
      <c r="F3" s="104"/>
      <c r="G3" s="105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6.5" customHeight="1">
      <c r="A5" s="1" t="s">
        <v>1</v>
      </c>
      <c r="B5" s="104"/>
      <c r="C5" s="104"/>
      <c r="D5" s="104"/>
      <c r="E5" s="104"/>
      <c r="F5" s="104"/>
      <c r="G5" s="105"/>
    </row>
    <row r="6" spans="1:7" ht="6" customHeight="1">
      <c r="A6" s="104"/>
      <c r="B6" s="104"/>
      <c r="C6" s="104"/>
      <c r="D6" s="104"/>
      <c r="E6" s="104"/>
      <c r="F6" s="104"/>
      <c r="G6" s="105"/>
    </row>
    <row r="7" spans="1:7" ht="3" customHeight="1">
      <c r="A7" s="173"/>
      <c r="B7" s="173"/>
      <c r="C7" s="173"/>
      <c r="D7" s="173"/>
      <c r="E7" s="173"/>
      <c r="F7" s="173"/>
      <c r="G7" s="143"/>
    </row>
    <row r="8" spans="1:7" ht="12.75" customHeight="1">
      <c r="A8" s="110"/>
      <c r="B8" s="110"/>
      <c r="C8" s="110"/>
      <c r="D8" s="110"/>
      <c r="E8" s="109" t="s">
        <v>59</v>
      </c>
      <c r="F8" s="109"/>
      <c r="G8" s="110"/>
    </row>
    <row r="9" spans="1:7" ht="8.25" customHeight="1">
      <c r="A9" s="110"/>
      <c r="B9" s="110"/>
      <c r="C9" s="110"/>
      <c r="D9" s="110"/>
      <c r="E9" s="111"/>
      <c r="F9" s="112"/>
      <c r="G9" s="110"/>
    </row>
    <row r="10" spans="1:7" ht="15.75" customHeight="1">
      <c r="A10" s="113" t="s">
        <v>4</v>
      </c>
      <c r="B10" s="150" t="s">
        <v>130</v>
      </c>
      <c r="C10" s="150" t="s">
        <v>77</v>
      </c>
      <c r="D10" s="114" t="s">
        <v>5</v>
      </c>
      <c r="E10" s="146" t="s">
        <v>132</v>
      </c>
      <c r="F10" s="146" t="s">
        <v>78</v>
      </c>
      <c r="G10" s="116" t="s">
        <v>5</v>
      </c>
    </row>
    <row r="11" spans="1:7" ht="14.25" customHeight="1">
      <c r="A11" s="117" t="s">
        <v>6</v>
      </c>
      <c r="B11" s="100">
        <v>80108</v>
      </c>
      <c r="C11" s="100">
        <v>88189</v>
      </c>
      <c r="D11" s="118">
        <f>(B11-C11)/C11*100</f>
        <v>-9.163274331265804</v>
      </c>
      <c r="E11" s="10">
        <f>SUM(JANUARY!B11+FEBRUARY!B11+MARCH!B10+APRIL!B11+MAY!B11+JUNE!B11+JULY!B11)+B11</f>
        <v>702689</v>
      </c>
      <c r="F11" s="10">
        <f>SUM(JANUARY!C11+FEBRUARY!C11+MARCH!C10+APRIL!C11+MAY!C11+JUNE!C11+JULY!C11)+C11</f>
        <v>728797</v>
      </c>
      <c r="G11" s="118">
        <f>(E11-F11)/F11*100</f>
        <v>-3.5823418592557323</v>
      </c>
    </row>
    <row r="12" spans="1:7" ht="15" customHeight="1">
      <c r="A12" s="117" t="s">
        <v>7</v>
      </c>
      <c r="B12" s="100">
        <v>129878</v>
      </c>
      <c r="C12" s="100">
        <v>141227</v>
      </c>
      <c r="D12" s="118">
        <f>(B12-C12)/C12*100</f>
        <v>-8.035998782102572</v>
      </c>
      <c r="E12" s="10">
        <f>SUM(JANUARY!B12+FEBRUARY!B12+MARCH!B11+APRIL!B12+MAY!B12+JUNE!B12+JULY!B12)+B12</f>
        <v>1266269</v>
      </c>
      <c r="F12" s="10">
        <f>SUM(JANUARY!C12+FEBRUARY!C12+MARCH!C11+APRIL!C12+MAY!C12+JUNE!C12+JULY!C12)+C12</f>
        <v>1248560</v>
      </c>
      <c r="G12" s="118">
        <f>(E12-F12)/F12*100</f>
        <v>1.418353943743192</v>
      </c>
    </row>
    <row r="13" spans="1:7" ht="14.25" customHeight="1">
      <c r="A13" s="115" t="s">
        <v>8</v>
      </c>
      <c r="B13" s="102">
        <f>SUM(B11:B12)</f>
        <v>209986</v>
      </c>
      <c r="C13" s="102">
        <f>SUM(C11:C12)</f>
        <v>229416</v>
      </c>
      <c r="D13" s="119">
        <f>(B13-C13)/C13*100</f>
        <v>-8.469330822610456</v>
      </c>
      <c r="E13" s="102">
        <f>SUM(E11:E12)</f>
        <v>1968958</v>
      </c>
      <c r="F13" s="102">
        <f>SUM(F11:F12)</f>
        <v>1977357</v>
      </c>
      <c r="G13" s="119">
        <f>(E13-F13)/F13*100</f>
        <v>-0.4247589079766577</v>
      </c>
    </row>
    <row r="14" spans="1:7" ht="9" customHeight="1">
      <c r="A14" s="115"/>
      <c r="B14" s="102"/>
      <c r="C14" s="102"/>
      <c r="D14" s="119"/>
      <c r="E14" s="102"/>
      <c r="F14" s="102"/>
      <c r="G14" s="119"/>
    </row>
    <row r="15" spans="1:7" ht="6.75" customHeight="1">
      <c r="A15" s="110"/>
      <c r="B15" s="100"/>
      <c r="C15" s="100"/>
      <c r="D15" s="110"/>
      <c r="E15" s="100"/>
      <c r="F15" s="100"/>
      <c r="G15" s="110"/>
    </row>
    <row r="16" spans="1:7" ht="15" customHeight="1">
      <c r="A16" s="113" t="s">
        <v>9</v>
      </c>
      <c r="B16" s="100"/>
      <c r="C16" s="100"/>
      <c r="D16" s="110"/>
      <c r="E16" s="100"/>
      <c r="F16" s="100"/>
      <c r="G16" s="110"/>
    </row>
    <row r="17" spans="1:7" ht="15" customHeight="1">
      <c r="A17" s="117" t="s">
        <v>6</v>
      </c>
      <c r="B17" s="100">
        <v>6810</v>
      </c>
      <c r="C17" s="100">
        <v>7984</v>
      </c>
      <c r="D17" s="118">
        <f>(B17-C17)/C17*100</f>
        <v>-14.70440881763527</v>
      </c>
      <c r="E17" s="10">
        <f>SUM(JANUARY!B17+FEBRUARY!B17+MARCH!B16+APRIL!B17+MAY!B17+JUNE!B17+JULY!B17)+B17</f>
        <v>69540</v>
      </c>
      <c r="F17" s="10">
        <f>SUM(JANUARY!C17+FEBRUARY!C17+MARCH!C16+APRIL!C17+MAY!C17+JUNE!C17+JULY!C17)+C17</f>
        <v>86190</v>
      </c>
      <c r="G17" s="118">
        <f>(E17-F17)/F17*100</f>
        <v>-19.317786286112078</v>
      </c>
    </row>
    <row r="18" spans="1:7" ht="13.5" customHeight="1">
      <c r="A18" s="117" t="s">
        <v>7</v>
      </c>
      <c r="B18" s="100">
        <v>65836</v>
      </c>
      <c r="C18" s="100">
        <v>73927</v>
      </c>
      <c r="D18" s="118">
        <f>(B18-C18)/C18*100</f>
        <v>-10.94458046451229</v>
      </c>
      <c r="E18" s="10">
        <f>SUM(JANUARY!B18+FEBRUARY!B18+MARCH!B17+APRIL!B18+MAY!B18+JUNE!B18+JULY!B18)+B18</f>
        <v>527086</v>
      </c>
      <c r="F18" s="10">
        <f>SUM(JANUARY!C18+FEBRUARY!C18+MARCH!C17+APRIL!C18+MAY!C18+JUNE!C18+JULY!C18)+C18</f>
        <v>472180</v>
      </c>
      <c r="G18" s="118">
        <f>(E18-F18)/F18*100</f>
        <v>11.62819263840061</v>
      </c>
    </row>
    <row r="19" spans="1:7" ht="12" customHeight="1">
      <c r="A19" s="115" t="s">
        <v>8</v>
      </c>
      <c r="B19" s="102">
        <f>SUM(B17:B18)</f>
        <v>72646</v>
      </c>
      <c r="C19" s="102">
        <f>SUM(C17:C18)</f>
        <v>81911</v>
      </c>
      <c r="D19" s="119">
        <f>(B19-C19)/C19*100</f>
        <v>-11.311057122974937</v>
      </c>
      <c r="E19" s="102">
        <f>SUM(E17:E18)</f>
        <v>596626</v>
      </c>
      <c r="F19" s="102">
        <f>SUM(F17:F18)</f>
        <v>558370</v>
      </c>
      <c r="G19" s="119">
        <f>(E19-F19)/F19*100</f>
        <v>6.85137095474327</v>
      </c>
    </row>
    <row r="20" spans="1:7" ht="12.75" customHeight="1">
      <c r="A20" s="115"/>
      <c r="B20" s="102"/>
      <c r="C20" s="102"/>
      <c r="D20" s="119"/>
      <c r="E20" s="102"/>
      <c r="F20" s="102"/>
      <c r="G20" s="119"/>
    </row>
    <row r="21" spans="1:7" ht="12.75" customHeight="1">
      <c r="A21" s="110"/>
      <c r="B21" s="100"/>
      <c r="C21" s="100"/>
      <c r="D21" s="110"/>
      <c r="E21" s="100"/>
      <c r="F21" s="100"/>
      <c r="G21" s="110"/>
    </row>
    <row r="22" spans="1:7" ht="13.5" customHeight="1">
      <c r="A22" s="113" t="s">
        <v>10</v>
      </c>
      <c r="B22" s="100"/>
      <c r="C22" s="100"/>
      <c r="D22" s="110"/>
      <c r="E22" s="100"/>
      <c r="F22" s="100"/>
      <c r="G22" s="110"/>
    </row>
    <row r="23" spans="1:7" ht="14.25" customHeight="1">
      <c r="A23" s="117" t="s">
        <v>6</v>
      </c>
      <c r="B23" s="100">
        <v>12089</v>
      </c>
      <c r="C23" s="100">
        <v>12775</v>
      </c>
      <c r="D23" s="118">
        <f>(B23-C23)/C23*100</f>
        <v>-5.36986301369863</v>
      </c>
      <c r="E23" s="10">
        <f>SUM(JANUARY!B23+FEBRUARY!B23+MARCH!B22+APRIL!B23+MAY!B23+JUNE!B23+JULY!B23)+B23</f>
        <v>150920</v>
      </c>
      <c r="F23" s="10">
        <f>SUM(JANUARY!C23+FEBRUARY!C23+MARCH!C22+APRIL!C23+MAY!C23+JUNE!C23+JULY!C23)+C23</f>
        <v>146559</v>
      </c>
      <c r="G23" s="118">
        <f>(E23-F23)/F23*100</f>
        <v>2.97559344700769</v>
      </c>
    </row>
    <row r="24" spans="1:7" ht="14.25" customHeight="1">
      <c r="A24" s="117" t="s">
        <v>7</v>
      </c>
      <c r="B24" s="100">
        <v>95307</v>
      </c>
      <c r="C24" s="100">
        <v>106494</v>
      </c>
      <c r="D24" s="118">
        <f>(B24-C24)/C24*100</f>
        <v>-10.504817172798466</v>
      </c>
      <c r="E24" s="10">
        <f>SUM(JANUARY!B24+FEBRUARY!B24+MARCH!B23+APRIL!B24+MAY!B24+JUNE!B24+JULY!B24)+B24</f>
        <v>1065949</v>
      </c>
      <c r="F24" s="10">
        <f>SUM(JANUARY!C24+FEBRUARY!C24+MARCH!C23+APRIL!C24+MAY!C24+JUNE!C24+JULY!C24)+C24</f>
        <v>917761</v>
      </c>
      <c r="G24" s="118">
        <f>(E24-F24)/F24*100</f>
        <v>16.146687427336747</v>
      </c>
    </row>
    <row r="25" spans="1:7" ht="12.75" customHeight="1">
      <c r="A25" s="115" t="s">
        <v>8</v>
      </c>
      <c r="B25" s="102">
        <f>SUM(B23:B24)</f>
        <v>107396</v>
      </c>
      <c r="C25" s="102">
        <f>SUM(C23:C24)</f>
        <v>119269</v>
      </c>
      <c r="D25" s="119">
        <f>(B25-C25)/C25*100</f>
        <v>-9.95480803897073</v>
      </c>
      <c r="E25" s="102">
        <f>SUM(E23:E24)</f>
        <v>1216869</v>
      </c>
      <c r="F25" s="102">
        <f>SUM(F23:F24)</f>
        <v>1064320</v>
      </c>
      <c r="G25" s="119">
        <f>(E25-F25)/F25*100</f>
        <v>14.333001352976549</v>
      </c>
    </row>
    <row r="26" spans="1:7" ht="12.75" customHeight="1">
      <c r="A26" s="110"/>
      <c r="B26" s="100"/>
      <c r="C26" s="100"/>
      <c r="D26" s="110"/>
      <c r="E26" s="100"/>
      <c r="F26" s="100"/>
      <c r="G26" s="110"/>
    </row>
    <row r="27" spans="1:7" ht="12.75" customHeight="1">
      <c r="A27" s="110"/>
      <c r="B27" s="100"/>
      <c r="C27" s="100"/>
      <c r="D27" s="110"/>
      <c r="E27" s="100"/>
      <c r="F27" s="100"/>
      <c r="G27" s="110"/>
    </row>
    <row r="28" spans="1:7" ht="14.25" customHeight="1">
      <c r="A28" s="113" t="s">
        <v>49</v>
      </c>
      <c r="B28" s="100"/>
      <c r="C28" s="100"/>
      <c r="D28" s="110"/>
      <c r="E28" s="100"/>
      <c r="F28" s="100"/>
      <c r="G28" s="110"/>
    </row>
    <row r="29" spans="1:7" ht="16.5" customHeight="1">
      <c r="A29" s="117" t="s">
        <v>6</v>
      </c>
      <c r="B29" s="100">
        <f>SUM(B11+B17+B23)</f>
        <v>99007</v>
      </c>
      <c r="C29" s="100">
        <f>SUM(C11+C17+C23)</f>
        <v>108948</v>
      </c>
      <c r="D29" s="118">
        <f>(B29-C29)/C29*100</f>
        <v>-9.124536476117047</v>
      </c>
      <c r="E29" s="100">
        <f>SUM(E11+E17+E23)</f>
        <v>923149</v>
      </c>
      <c r="F29" s="100">
        <f>SUM(F11+F17+F23)</f>
        <v>961546</v>
      </c>
      <c r="G29" s="118">
        <f>(E29-F29)/F29*100</f>
        <v>-3.993256692867528</v>
      </c>
    </row>
    <row r="30" spans="1:7" ht="15" customHeight="1">
      <c r="A30" s="117" t="s">
        <v>7</v>
      </c>
      <c r="B30" s="100">
        <f>SUM(B12+B18+B24)</f>
        <v>291021</v>
      </c>
      <c r="C30" s="100">
        <f>SUM(C12+C18+C24)</f>
        <v>321648</v>
      </c>
      <c r="D30" s="118">
        <f>(B30-C30)/C30*100</f>
        <v>-9.521899716460231</v>
      </c>
      <c r="E30" s="100">
        <f>SUM(E12+E18+E24)</f>
        <v>2859304</v>
      </c>
      <c r="F30" s="100">
        <f>SUM(F12+F18+F24)</f>
        <v>2638501</v>
      </c>
      <c r="G30" s="118">
        <f>(E30-F30)/F30*100</f>
        <v>8.368501660601986</v>
      </c>
    </row>
    <row r="31" spans="1:7" ht="14.25" customHeight="1">
      <c r="A31" s="115" t="s">
        <v>8</v>
      </c>
      <c r="B31" s="102">
        <f>(B13+B19+B25)</f>
        <v>390028</v>
      </c>
      <c r="C31" s="102">
        <f>(C13+C19+C25)</f>
        <v>430596</v>
      </c>
      <c r="D31" s="119">
        <f>(B31-C31)/C31*100</f>
        <v>-9.42136016126485</v>
      </c>
      <c r="E31" s="102">
        <f>(E13+E19+E25)</f>
        <v>3782453</v>
      </c>
      <c r="F31" s="102">
        <f>(F13+F19+F25)</f>
        <v>3600047</v>
      </c>
      <c r="G31" s="119">
        <f>(E31-F31)/F31*100</f>
        <v>5.066767183872877</v>
      </c>
    </row>
    <row r="32" spans="1:7" ht="12.75" customHeight="1">
      <c r="A32" s="115"/>
      <c r="B32" s="102"/>
      <c r="C32" s="102"/>
      <c r="D32" s="119"/>
      <c r="E32" s="102"/>
      <c r="F32" s="102"/>
      <c r="G32" s="119"/>
    </row>
    <row r="33" spans="1:7" ht="12.75" customHeight="1">
      <c r="A33" s="174"/>
      <c r="B33" s="174"/>
      <c r="C33" s="174"/>
      <c r="D33" s="174"/>
      <c r="E33" s="174"/>
      <c r="F33" s="174"/>
      <c r="G33" s="174"/>
    </row>
    <row r="34" spans="1:7" ht="12.75" customHeight="1">
      <c r="A34" s="145" t="s">
        <v>65</v>
      </c>
      <c r="B34" s="110"/>
      <c r="C34" s="110"/>
      <c r="D34" s="110"/>
      <c r="E34" s="110"/>
      <c r="F34" s="110"/>
      <c r="G34" s="110"/>
    </row>
    <row r="35" spans="1:7" ht="12.75" customHeight="1">
      <c r="A35" s="145" t="s">
        <v>62</v>
      </c>
      <c r="B35" s="110"/>
      <c r="C35" s="110"/>
      <c r="D35" s="110"/>
      <c r="E35" s="110"/>
      <c r="F35" s="110"/>
      <c r="G35" s="110"/>
    </row>
    <row r="36" spans="1:7" ht="12.75" customHeight="1">
      <c r="A36" s="145" t="s">
        <v>63</v>
      </c>
      <c r="B36" s="110"/>
      <c r="C36" s="110"/>
      <c r="D36" s="110"/>
      <c r="E36" s="110"/>
      <c r="F36" s="110"/>
      <c r="G36" s="110"/>
    </row>
    <row r="37" spans="1:7" ht="12.75" customHeight="1">
      <c r="A37" s="145" t="s">
        <v>64</v>
      </c>
      <c r="B37" s="110"/>
      <c r="C37" s="110"/>
      <c r="D37" s="110"/>
      <c r="E37" s="110"/>
      <c r="F37" s="110"/>
      <c r="G37" s="110"/>
    </row>
    <row r="38" spans="1:7" ht="12.75" customHeight="1">
      <c r="A38" s="110"/>
      <c r="B38" s="110"/>
      <c r="C38" s="110"/>
      <c r="D38" s="110"/>
      <c r="E38" s="110"/>
      <c r="F38" s="110"/>
      <c r="G38" s="110"/>
    </row>
    <row r="39" spans="1:7" ht="12.75" customHeight="1">
      <c r="A39" s="175"/>
      <c r="B39" s="175"/>
      <c r="C39" s="175"/>
      <c r="D39" s="175"/>
      <c r="E39" s="175"/>
      <c r="F39" s="175"/>
      <c r="G39" s="175"/>
    </row>
    <row r="40" spans="1:7" ht="15" customHeight="1">
      <c r="A40" s="139"/>
      <c r="B40" s="139"/>
      <c r="C40" s="139"/>
      <c r="D40" s="139"/>
      <c r="E40" s="139"/>
      <c r="F40" s="139"/>
      <c r="G40" s="139"/>
    </row>
    <row r="41" spans="1:7" ht="7.5" customHeight="1">
      <c r="A41" s="139"/>
      <c r="B41" s="139"/>
      <c r="C41" s="139"/>
      <c r="D41" s="139"/>
      <c r="E41" s="139"/>
      <c r="F41" s="139"/>
      <c r="G41" s="139"/>
    </row>
    <row r="42" spans="1:7" ht="15.75" customHeight="1">
      <c r="A42" s="139"/>
      <c r="B42" s="139"/>
      <c r="C42" s="139"/>
      <c r="D42" s="139"/>
      <c r="E42" s="139"/>
      <c r="F42" s="139"/>
      <c r="G42" s="139"/>
    </row>
    <row r="43" spans="1:7" ht="12.75" customHeight="1">
      <c r="A43" s="139"/>
      <c r="B43" s="139"/>
      <c r="C43" s="139"/>
      <c r="D43" s="139"/>
      <c r="E43" s="139"/>
      <c r="F43" s="139"/>
      <c r="G43" s="139"/>
    </row>
    <row r="44" spans="1:7" ht="7.5" customHeight="1">
      <c r="A44" s="139"/>
      <c r="B44" s="139"/>
      <c r="C44" s="139"/>
      <c r="D44" s="139"/>
      <c r="E44" s="139"/>
      <c r="F44" s="139"/>
      <c r="G44" s="139"/>
    </row>
    <row r="45" spans="1:7" ht="6.75" customHeight="1">
      <c r="A45" s="139"/>
      <c r="B45" s="139"/>
      <c r="C45" s="139"/>
      <c r="D45" s="139"/>
      <c r="E45" s="139"/>
      <c r="F45" s="139"/>
      <c r="G45" s="139"/>
    </row>
    <row r="46" spans="1:7" ht="12.75" customHeight="1">
      <c r="A46" s="139"/>
      <c r="B46" s="139"/>
      <c r="C46" s="139"/>
      <c r="D46" s="139"/>
      <c r="E46" s="139"/>
      <c r="F46" s="139"/>
      <c r="G46" s="139"/>
    </row>
    <row r="47" spans="1:7" ht="6" customHeight="1">
      <c r="A47" s="139"/>
      <c r="B47" s="139"/>
      <c r="C47" s="139"/>
      <c r="D47" s="139"/>
      <c r="E47" s="139"/>
      <c r="F47" s="139"/>
      <c r="G47" s="139"/>
    </row>
    <row r="48" spans="1:7" ht="14.25" customHeight="1">
      <c r="A48" s="139"/>
      <c r="B48" s="139"/>
      <c r="C48" s="139"/>
      <c r="D48" s="139"/>
      <c r="E48" s="139"/>
      <c r="F48" s="139"/>
      <c r="G48" s="139"/>
    </row>
    <row r="49" spans="1:7" ht="15" customHeight="1">
      <c r="A49" s="139"/>
      <c r="B49" s="139"/>
      <c r="C49" s="139"/>
      <c r="D49" s="139"/>
      <c r="E49" s="139"/>
      <c r="F49" s="139"/>
      <c r="G49" s="139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133</v>
      </c>
      <c r="B52" s="104"/>
      <c r="C52" s="104"/>
      <c r="D52" s="104"/>
      <c r="E52" s="104"/>
      <c r="F52" s="104"/>
      <c r="G52" s="104"/>
    </row>
    <row r="53" spans="1:7" ht="7.5" customHeight="1">
      <c r="A53" s="108"/>
      <c r="B53" s="104"/>
      <c r="C53" s="104"/>
      <c r="D53" s="104"/>
      <c r="E53" s="104"/>
      <c r="F53" s="104"/>
      <c r="G53" s="104"/>
    </row>
    <row r="54" spans="1:6" ht="16.5" customHeight="1">
      <c r="A54" s="22"/>
      <c r="B54" s="22"/>
      <c r="C54" s="17"/>
      <c r="D54" s="17"/>
      <c r="E54" s="155" t="s">
        <v>15</v>
      </c>
      <c r="F54" s="155"/>
    </row>
    <row r="55" spans="1:7" ht="14.25" customHeight="1">
      <c r="A55" s="113" t="s">
        <v>16</v>
      </c>
      <c r="B55" s="150" t="s">
        <v>130</v>
      </c>
      <c r="C55" s="150" t="s">
        <v>77</v>
      </c>
      <c r="D55" s="114" t="s">
        <v>5</v>
      </c>
      <c r="E55" s="45" t="s">
        <v>132</v>
      </c>
      <c r="F55" s="45" t="s">
        <v>78</v>
      </c>
      <c r="G55" s="114" t="s">
        <v>5</v>
      </c>
    </row>
    <row r="56" spans="1:7" ht="6.75" customHeight="1">
      <c r="A56" s="110"/>
      <c r="B56" s="110"/>
      <c r="C56" s="110"/>
      <c r="D56" s="110"/>
      <c r="E56" s="110"/>
      <c r="F56" s="110"/>
      <c r="G56" s="110"/>
    </row>
    <row r="57" spans="1:7" ht="15.75" customHeight="1">
      <c r="A57" s="113" t="s">
        <v>4</v>
      </c>
      <c r="B57" s="36">
        <f>(B58+B59)</f>
        <v>80108</v>
      </c>
      <c r="C57" s="36">
        <f>(C58+C59)</f>
        <v>88189</v>
      </c>
      <c r="D57" s="119">
        <f>(B57-C57)/C57*100</f>
        <v>-9.163274331265804</v>
      </c>
      <c r="E57" s="36">
        <f>(E58+E59)</f>
        <v>702689</v>
      </c>
      <c r="F57" s="36">
        <f>(F58+F59)</f>
        <v>728797</v>
      </c>
      <c r="G57" s="119">
        <f>(E57-F57)/F57*100</f>
        <v>-3.5823418592557323</v>
      </c>
    </row>
    <row r="58" spans="1:7" ht="12.75" customHeight="1">
      <c r="A58" s="110" t="s">
        <v>18</v>
      </c>
      <c r="B58" s="100">
        <v>80108</v>
      </c>
      <c r="C58" s="100">
        <v>88189</v>
      </c>
      <c r="D58" s="118">
        <f>(B58-C58)/C58*100</f>
        <v>-9.163274331265804</v>
      </c>
      <c r="E58" s="10">
        <f>SUM(JANUARY!B58+FEBRUARY!B58+MARCH!B58+APRIL!B58+MAY!B58+JUNE!B58+JULY!B58)+B58</f>
        <v>702689</v>
      </c>
      <c r="F58" s="10">
        <f>SUM(JANUARY!C58+FEBRUARY!C58+MARCH!C58+APRIL!C58+MAY!C58+JUNE!C58+JULY!C58)+C58</f>
        <v>728797</v>
      </c>
      <c r="G58" s="118">
        <f>(E58-F58)/F58*100</f>
        <v>-3.5823418592557323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SUM(JANUARY!B59+FEBRUARY!B59+MARCH!B59+APRIL!B59+MAY!B59+JUNE!B59+JULY!B59)+B59</f>
        <v>0</v>
      </c>
      <c r="F59" s="10">
        <f>SUM(JANUARY!C59+FEBRUARY!C59+MARCH!C59+APRIL!C59+MAY!C59+JUNE!C59+JULY!C59)+C59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5" customHeight="1">
      <c r="A61" s="113" t="s">
        <v>9</v>
      </c>
      <c r="B61" s="36">
        <f>(B62+B63)</f>
        <v>6810</v>
      </c>
      <c r="C61" s="36">
        <f>(C62+C63)</f>
        <v>7984</v>
      </c>
      <c r="D61" s="119">
        <f>(B61-C61)/C61*100</f>
        <v>-14.70440881763527</v>
      </c>
      <c r="E61" s="36">
        <f>(E62+E63)</f>
        <v>69540</v>
      </c>
      <c r="F61" s="36">
        <f>(F62+F63)</f>
        <v>86190</v>
      </c>
      <c r="G61" s="119">
        <f>(E61-F61)/F61*100</f>
        <v>-19.317786286112078</v>
      </c>
    </row>
    <row r="62" spans="1:7" ht="12.75" customHeight="1">
      <c r="A62" s="110" t="s">
        <v>20</v>
      </c>
      <c r="B62" s="100">
        <v>6762</v>
      </c>
      <c r="C62" s="100">
        <v>7895</v>
      </c>
      <c r="D62" s="118">
        <f>(B62-C62)/C62*100</f>
        <v>-14.35085497150095</v>
      </c>
      <c r="E62" s="10">
        <f>SUM(JANUARY!B62+FEBRUARY!B62+MARCH!B62+APRIL!B62+MAY!B62+JUNE!B62+JULY!B62)+B62</f>
        <v>69042</v>
      </c>
      <c r="F62" s="10">
        <f>SUM(JANUARY!C62+FEBRUARY!C62+MARCH!C62+APRIL!C62+MAY!C62+JUNE!C62+JULY!C62)+C62</f>
        <v>85621</v>
      </c>
      <c r="G62" s="118">
        <f>(E62-F62)/F62*100</f>
        <v>-19.3632403265554</v>
      </c>
    </row>
    <row r="63" spans="1:7" ht="12.75" customHeight="1">
      <c r="A63" s="110" t="s">
        <v>21</v>
      </c>
      <c r="B63" s="100">
        <v>48</v>
      </c>
      <c r="C63" s="100">
        <v>89</v>
      </c>
      <c r="D63" s="118">
        <f>(B63-C63)/C63*100</f>
        <v>-46.06741573033708</v>
      </c>
      <c r="E63" s="10">
        <f>SUM(JANUARY!B63+FEBRUARY!B63+MARCH!B63+APRIL!B63+MAY!B63+JUNE!B63+JULY!B63)+B63</f>
        <v>498</v>
      </c>
      <c r="F63" s="10">
        <f>SUM(JANUARY!C63+FEBRUARY!C63+MARCH!C63+APRIL!C63+MAY!C63+JUNE!C63+JULY!C63)+C63</f>
        <v>569</v>
      </c>
      <c r="G63" s="118">
        <f>(E63-F63)/F63*100</f>
        <v>-12.478031634446397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12089</v>
      </c>
      <c r="C65" s="102">
        <f>SUM(C67+C73+C78+C82+C83+C84+C86+C91+C92+C93+C94)</f>
        <v>12775</v>
      </c>
      <c r="D65" s="119">
        <f>(B65-C65)/C65*100</f>
        <v>-5.36986301369863</v>
      </c>
      <c r="E65" s="102">
        <f>SUM(E67+E73+E78+E82+E83+E84+E86+E91+E92+E93+E94)</f>
        <v>150920</v>
      </c>
      <c r="F65" s="102">
        <f>SUM(F67+F73+F78+F82+F83+F84+F86+F91+F92+F93+F94)</f>
        <v>146559</v>
      </c>
      <c r="G65" s="119">
        <f>(E65-F65)/F65*100</f>
        <v>2.97559344700769</v>
      </c>
    </row>
    <row r="66" spans="1:7" ht="9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4819</v>
      </c>
      <c r="C67" s="102">
        <f>SUM(C68:C71)</f>
        <v>5124</v>
      </c>
      <c r="D67" s="120">
        <f>(B67-C67)/C67*100</f>
        <v>-5.952380952380952</v>
      </c>
      <c r="E67" s="102">
        <f>SUM(E68:E71)</f>
        <v>59837</v>
      </c>
      <c r="F67" s="102">
        <f>SUM(F68:F71)</f>
        <v>61009</v>
      </c>
      <c r="G67" s="120">
        <f>(E67-F67)/F67*100</f>
        <v>-1.9210280450425345</v>
      </c>
    </row>
    <row r="68" spans="1:7" ht="12.75" customHeight="1">
      <c r="A68" s="110" t="s">
        <v>24</v>
      </c>
      <c r="B68" s="100">
        <v>3084</v>
      </c>
      <c r="C68" s="100">
        <v>3340</v>
      </c>
      <c r="D68" s="118">
        <f>(B68-C68)/C68*100</f>
        <v>-7.664670658682635</v>
      </c>
      <c r="E68" s="10">
        <f>SUM(JANUARY!B68+FEBRUARY!B68+MARCH!B68+APRIL!B68+MAY!B68+JUNE!B68+JULY!B68)+B68</f>
        <v>41743</v>
      </c>
      <c r="F68" s="10">
        <f>SUM(JANUARY!C68+FEBRUARY!C68+MARCH!C68+APRIL!C68+MAY!C68+JUNE!C68+JULY!C68)+C68</f>
        <v>42600</v>
      </c>
      <c r="G68" s="118">
        <f>(E68-F68)/F68*100</f>
        <v>-2.011737089201878</v>
      </c>
    </row>
    <row r="69" spans="1:7" ht="12.75" customHeight="1">
      <c r="A69" s="110" t="s">
        <v>25</v>
      </c>
      <c r="B69" s="100">
        <v>1607</v>
      </c>
      <c r="C69" s="100">
        <v>1590</v>
      </c>
      <c r="D69" s="121">
        <f>(B69-C69)/C69*100</f>
        <v>1.069182389937107</v>
      </c>
      <c r="E69" s="10">
        <f>SUM(JANUARY!B69+FEBRUARY!B69+MARCH!B69+APRIL!B69+MAY!B69+JUNE!B69+JULY!B69)+B69</f>
        <v>16821</v>
      </c>
      <c r="F69" s="10">
        <f>SUM(JANUARY!C69+FEBRUARY!C69+MARCH!C69+APRIL!C69+MAY!C69+JUNE!C69+JULY!C69)+C69</f>
        <v>17375</v>
      </c>
      <c r="G69" s="118">
        <f>(E69-F69)/F69*100</f>
        <v>-3.188489208633093</v>
      </c>
    </row>
    <row r="70" spans="1:7" ht="12.75" customHeight="1">
      <c r="A70" s="34" t="s">
        <v>66</v>
      </c>
      <c r="B70" s="10">
        <v>76</v>
      </c>
      <c r="C70" s="10">
        <v>124</v>
      </c>
      <c r="D70" s="121">
        <f>(+B70-C70)/C70*100</f>
        <v>-38.70967741935484</v>
      </c>
      <c r="E70" s="10">
        <f>SUM(JANUARY!B70+FEBRUARY!B70+MARCH!B70+APRIL!B70+MAY!B70+JUNE!B70+JULY!B70)+B70</f>
        <v>713</v>
      </c>
      <c r="F70" s="10">
        <f>SUM(JANUARY!C70+FEBRUARY!C70+MARCH!C70+APRIL!C70+MAY!C70+JUNE!C70+JULY!C70)+C70</f>
        <v>540</v>
      </c>
      <c r="G70" s="118">
        <f>(+E70-F70)/F70*100</f>
        <v>32.03703703703704</v>
      </c>
    </row>
    <row r="71" spans="1:7" ht="12.75" customHeight="1">
      <c r="A71" s="110" t="s">
        <v>26</v>
      </c>
      <c r="B71" s="100">
        <v>52</v>
      </c>
      <c r="C71" s="100">
        <v>70</v>
      </c>
      <c r="D71" s="118">
        <f>(B71-C71)/C71*100</f>
        <v>-25.71428571428571</v>
      </c>
      <c r="E71" s="10">
        <f>SUM(JANUARY!B71+FEBRUARY!B71+MARCH!B71+APRIL!B71+MAY!B71+JUNE!B71+JULY!B71)+B71</f>
        <v>560</v>
      </c>
      <c r="F71" s="10">
        <f>SUM(JANUARY!C71+FEBRUARY!C71+MARCH!C71+APRIL!C71+MAY!C71+JUNE!C71+JULY!C71)+C71</f>
        <v>494</v>
      </c>
      <c r="G71" s="118">
        <f>(E71-F71)/F71*100</f>
        <v>13.360323886639677</v>
      </c>
    </row>
    <row r="72" spans="1:7" ht="9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608</v>
      </c>
      <c r="C73" s="102">
        <f>SUM(C74:C76)</f>
        <v>395</v>
      </c>
      <c r="D73" s="120">
        <f>(B73-C73)/C73*100</f>
        <v>53.92405063291139</v>
      </c>
      <c r="E73" s="102">
        <f>SUM(E74:E76)</f>
        <v>7042</v>
      </c>
      <c r="F73" s="102">
        <f>SUM(F74:F76)</f>
        <v>5988</v>
      </c>
      <c r="G73" s="120">
        <f>(E73-F73)/F73*100</f>
        <v>17.60187040748163</v>
      </c>
    </row>
    <row r="74" spans="1:7" ht="12.75" customHeight="1">
      <c r="A74" s="110" t="s">
        <v>28</v>
      </c>
      <c r="B74" s="100">
        <v>301</v>
      </c>
      <c r="C74" s="100">
        <v>253</v>
      </c>
      <c r="D74" s="118">
        <f>(B74-C74)/C74*100</f>
        <v>18.972332015810274</v>
      </c>
      <c r="E74" s="10">
        <f>SUM(JANUARY!B74+FEBRUARY!B74+MARCH!B74+APRIL!B74+MAY!B74+JUNE!B74+JULY!B74)+B74</f>
        <v>3747</v>
      </c>
      <c r="F74" s="10">
        <f>SUM(JANUARY!C74+FEBRUARY!C74+MARCH!C74+APRIL!C74+MAY!C74+JUNE!C74+JULY!C74)+C74</f>
        <v>3178</v>
      </c>
      <c r="G74" s="118">
        <f>(E74-F74)/F74*100</f>
        <v>17.90434235368156</v>
      </c>
    </row>
    <row r="75" spans="1:7" ht="12.75" customHeight="1">
      <c r="A75" s="110" t="s">
        <v>29</v>
      </c>
      <c r="B75" s="100">
        <v>272</v>
      </c>
      <c r="C75" s="100">
        <v>104</v>
      </c>
      <c r="D75" s="118">
        <f>(B75-C75)/C75*100</f>
        <v>161.53846153846155</v>
      </c>
      <c r="E75" s="10">
        <f>SUM(JANUARY!B75+FEBRUARY!B75+MARCH!B75+APRIL!B75+MAY!B75+JUNE!B75+JULY!B75)+B75</f>
        <v>2390</v>
      </c>
      <c r="F75" s="10">
        <f>SUM(JANUARY!C75+FEBRUARY!C75+MARCH!C75+APRIL!C75+MAY!C75+JUNE!C75+JULY!C75)+C75</f>
        <v>1772</v>
      </c>
      <c r="G75" s="118">
        <f>(E75-F75)/F75*100</f>
        <v>34.87584650112866</v>
      </c>
    </row>
    <row r="76" spans="1:7" ht="12.75" customHeight="1">
      <c r="A76" s="110" t="s">
        <v>30</v>
      </c>
      <c r="B76" s="100">
        <v>35</v>
      </c>
      <c r="C76" s="100">
        <v>38</v>
      </c>
      <c r="D76" s="118">
        <f>(B76-C76)/C76*100</f>
        <v>-7.894736842105263</v>
      </c>
      <c r="E76" s="10">
        <f>SUM(JANUARY!B76+FEBRUARY!B76+MARCH!B76+APRIL!B76+MAY!B76+JUNE!B76+JULY!B76)+B76</f>
        <v>905</v>
      </c>
      <c r="F76" s="10">
        <f>SUM(JANUARY!C76+FEBRUARY!C76+MARCH!C76+APRIL!C76+MAY!C76+JUNE!C76+JULY!C76)+C76</f>
        <v>1038</v>
      </c>
      <c r="G76" s="118">
        <f>(E76-F76)/F76*100</f>
        <v>-12.8131021194605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528</v>
      </c>
      <c r="C78" s="36">
        <f>(C79+C80)</f>
        <v>516</v>
      </c>
      <c r="D78" s="118">
        <f>(B78-C78)/C78*100</f>
        <v>2.3255813953488373</v>
      </c>
      <c r="E78" s="36">
        <f>(E79+E80)</f>
        <v>5738</v>
      </c>
      <c r="F78" s="36">
        <f>(F79+F80)</f>
        <v>5425</v>
      </c>
      <c r="G78" s="118">
        <f>(E78-F78)/F78*100</f>
        <v>5.7695852534562215</v>
      </c>
    </row>
    <row r="79" spans="1:7" ht="12.75" customHeight="1">
      <c r="A79" s="110" t="s">
        <v>32</v>
      </c>
      <c r="B79" s="100">
        <v>141</v>
      </c>
      <c r="C79" s="100">
        <v>131</v>
      </c>
      <c r="D79" s="118">
        <f>(B79-C79)/C79*100</f>
        <v>7.633587786259542</v>
      </c>
      <c r="E79" s="10">
        <f>SUM(JANUARY!B79+FEBRUARY!B79+MARCH!B79+APRIL!B79+MAY!B79+JUNE!B79+JULY!B79)+B79</f>
        <v>2196</v>
      </c>
      <c r="F79" s="10">
        <f>SUM(JANUARY!C79+FEBRUARY!C79+MARCH!C79+APRIL!C79+MAY!C79+JUNE!C79+JULY!C79)+C79</f>
        <v>1890</v>
      </c>
      <c r="G79" s="118">
        <f>(E79-F79)/F79*100</f>
        <v>16.19047619047619</v>
      </c>
    </row>
    <row r="80" spans="1:7" ht="12.75" customHeight="1">
      <c r="A80" s="110" t="s">
        <v>54</v>
      </c>
      <c r="B80" s="100">
        <v>387</v>
      </c>
      <c r="C80" s="100">
        <v>385</v>
      </c>
      <c r="D80" s="118">
        <f>(B80-C80)/C80*100</f>
        <v>0.5194805194805194</v>
      </c>
      <c r="E80" s="10">
        <f>SUM(JANUARY!B80+FEBRUARY!B80+MARCH!B80+APRIL!B80+MAY!B80+JUNE!B80+JULY!B80)+B80</f>
        <v>3542</v>
      </c>
      <c r="F80" s="10">
        <f>SUM(JANUARY!C80+FEBRUARY!C80+MARCH!C80+APRIL!C80+MAY!C80+JUNE!C80+JULY!C80)+C80</f>
        <v>3535</v>
      </c>
      <c r="G80" s="118">
        <f>(E80-F80)/F80*100</f>
        <v>0.19801980198019803</v>
      </c>
    </row>
    <row r="81" spans="1:7" ht="9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1305</v>
      </c>
      <c r="C82" s="36">
        <v>1428</v>
      </c>
      <c r="D82" s="119">
        <f>(B82-C82)/C82*100</f>
        <v>-8.61344537815126</v>
      </c>
      <c r="E82" s="142">
        <f>SUM(JANUARY!B82+FEBRUARY!B82+MARCH!B82+APRIL!B82+MAY!B82+JUNE!B82+JULY!B82)+B82</f>
        <v>12622</v>
      </c>
      <c r="F82" s="142">
        <f>SUM(JANUARY!C82+FEBRUARY!C82+MARCH!C82+APRIL!C82+MAY!C82+JUNE!C82+JULY!C82)+C82</f>
        <v>11271</v>
      </c>
      <c r="G82" s="119">
        <f>(E82-F82)/F82*100</f>
        <v>11.98651406263863</v>
      </c>
    </row>
    <row r="83" spans="1:7" ht="12.75" customHeight="1">
      <c r="A83" s="113" t="s">
        <v>35</v>
      </c>
      <c r="B83" s="36">
        <v>244</v>
      </c>
      <c r="C83" s="36">
        <v>336</v>
      </c>
      <c r="D83" s="119">
        <f>(B83-C83)/C83*100</f>
        <v>-27.380952380952383</v>
      </c>
      <c r="E83" s="142">
        <f>SUM(JANUARY!B83+FEBRUARY!B83+MARCH!B83+APRIL!B83+MAY!B83+JUNE!B83+JULY!B83)+B83</f>
        <v>3760</v>
      </c>
      <c r="F83" s="142">
        <f>SUM(JANUARY!C83+FEBRUARY!C83+MARCH!C83+APRIL!C83+MAY!C83+JUNE!C83+JULY!C83)+C83</f>
        <v>3675</v>
      </c>
      <c r="G83" s="119">
        <f>(E83-F83)/F83*100</f>
        <v>2.312925170068027</v>
      </c>
    </row>
    <row r="84" spans="1:7" ht="12.75" customHeight="1">
      <c r="A84" s="113" t="s">
        <v>36</v>
      </c>
      <c r="B84" s="36">
        <v>35</v>
      </c>
      <c r="C84" s="36">
        <v>38</v>
      </c>
      <c r="D84" s="119">
        <f>(B84-C84)/C84*100</f>
        <v>-7.894736842105263</v>
      </c>
      <c r="E84" s="142">
        <f>SUM(JANUARY!B84+FEBRUARY!B84+MARCH!B84+APRIL!B84+MAY!B84+JUNE!B84+JULY!B84)+B84</f>
        <v>702</v>
      </c>
      <c r="F84" s="142">
        <f>SUM(JANUARY!C84+FEBRUARY!C84+MARCH!C84+APRIL!C84+MAY!C84+JUNE!C84+JULY!C84)+C84</f>
        <v>901</v>
      </c>
      <c r="G84" s="119">
        <f>(E84-F84)/F84*100</f>
        <v>-22.086570477247502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1683</v>
      </c>
      <c r="C86" s="102">
        <f>SUM(C87:C89)</f>
        <v>2012</v>
      </c>
      <c r="D86" s="120">
        <f>(B86-C86)/C86*100</f>
        <v>-16.35188866799205</v>
      </c>
      <c r="E86" s="102">
        <f>SUM(E87:E89)</f>
        <v>27095</v>
      </c>
      <c r="F86" s="102">
        <f>SUM(F87:F89)</f>
        <v>26083</v>
      </c>
      <c r="G86" s="120">
        <f>(E86-F86)/F86*100</f>
        <v>3.8799217881378674</v>
      </c>
    </row>
    <row r="87" spans="1:7" ht="12.75" customHeight="1">
      <c r="A87" s="110" t="s">
        <v>55</v>
      </c>
      <c r="B87" s="100">
        <v>287</v>
      </c>
      <c r="C87" s="100">
        <v>312</v>
      </c>
      <c r="D87" s="118">
        <f>(B87-C87)/C87*100</f>
        <v>-8.012820512820513</v>
      </c>
      <c r="E87" s="10">
        <f>SUM(JANUARY!B87+FEBRUARY!B87+MARCH!B87+APRIL!B87+MAY!B87+JUNE!B87+JULY!B87)+B87</f>
        <v>4078</v>
      </c>
      <c r="F87" s="10">
        <f>SUM(JANUARY!C87+FEBRUARY!C87+MARCH!C87+APRIL!C87+MAY!C87+JUNE!C87+JULY!C87)+C87</f>
        <v>4477</v>
      </c>
      <c r="G87" s="118">
        <f>(E87-F87)/F87*100</f>
        <v>-8.912218003127094</v>
      </c>
    </row>
    <row r="88" spans="1:7" ht="12.75" customHeight="1">
      <c r="A88" s="110" t="s">
        <v>56</v>
      </c>
      <c r="B88" s="100">
        <v>1307</v>
      </c>
      <c r="C88" s="100">
        <v>1560</v>
      </c>
      <c r="D88" s="118">
        <f>(B88-C88)/C88*100</f>
        <v>-16.21794871794872</v>
      </c>
      <c r="E88" s="10">
        <f>SUM(JANUARY!B88+FEBRUARY!B88+MARCH!B88+APRIL!B88+MAY!B88+JUNE!B88+JULY!B88)+B88</f>
        <v>21613</v>
      </c>
      <c r="F88" s="10">
        <f>SUM(JANUARY!C88+FEBRUARY!C88+MARCH!C88+APRIL!C88+MAY!C88+JUNE!C88+JULY!C88)+C88</f>
        <v>20237</v>
      </c>
      <c r="G88" s="118">
        <f>(E88-F88)/F88*100</f>
        <v>6.799426792508771</v>
      </c>
    </row>
    <row r="89" spans="1:7" ht="12.75" customHeight="1">
      <c r="A89" s="110" t="s">
        <v>40</v>
      </c>
      <c r="B89" s="100">
        <v>89</v>
      </c>
      <c r="C89" s="100">
        <v>140</v>
      </c>
      <c r="D89" s="118">
        <f>(B89-C89)/C89*100</f>
        <v>-36.42857142857142</v>
      </c>
      <c r="E89" s="10">
        <f>SUM(JANUARY!B89+FEBRUARY!B89+MARCH!B89+APRIL!B89+MAY!B89+JUNE!B89+JULY!B89)+B89</f>
        <v>1404</v>
      </c>
      <c r="F89" s="10">
        <f>SUM(JANUARY!C89+FEBRUARY!C89+MARCH!C89+APRIL!C89+MAY!C89+JUNE!C89+JULY!C89)+C89</f>
        <v>1369</v>
      </c>
      <c r="G89" s="118">
        <f>(E89-F89)/F89*100</f>
        <v>2.556610664718773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1810</v>
      </c>
      <c r="C91" s="102">
        <v>2079</v>
      </c>
      <c r="D91" s="119">
        <f>(B91-C91)/C91*100</f>
        <v>-12.938912938912939</v>
      </c>
      <c r="E91" s="142">
        <f>SUM(JANUARY!B91+FEBRUARY!B91+MARCH!B91+APRIL!B91+MAY!B91+JUNE!B91+JULY!B91)+B91</f>
        <v>21190</v>
      </c>
      <c r="F91" s="142">
        <f>SUM(JANUARY!C91+FEBRUARY!C91+MARCH!C91+APRIL!C91+MAY!C91+JUNE!C91+JULY!C91)+C91</f>
        <v>19438</v>
      </c>
      <c r="G91" s="119">
        <f>(E91-F91)/F91*100</f>
        <v>9.013272970470213</v>
      </c>
    </row>
    <row r="92" spans="1:7" ht="12.75" customHeight="1">
      <c r="A92" s="113" t="s">
        <v>42</v>
      </c>
      <c r="B92" s="102">
        <v>12</v>
      </c>
      <c r="C92" s="102">
        <v>7</v>
      </c>
      <c r="D92" s="119">
        <f>(B92-C92)/C92*100</f>
        <v>71.42857142857143</v>
      </c>
      <c r="E92" s="142">
        <f>SUM(JANUARY!B92+FEBRUARY!B92+MARCH!B92+APRIL!B92+MAY!B92+JUNE!B92+JULY!B92)+B92</f>
        <v>144</v>
      </c>
      <c r="F92" s="142">
        <f>SUM(JANUARY!C92+FEBRUARY!C92+MARCH!C92+APRIL!C92+MAY!C92+JUNE!C92+JULY!C92)+C92</f>
        <v>198</v>
      </c>
      <c r="G92" s="119">
        <f>(E92-F92)/F92*100</f>
        <v>-27.27272727272727</v>
      </c>
    </row>
    <row r="93" spans="1:7" ht="12.75" customHeight="1">
      <c r="A93" s="113" t="s">
        <v>43</v>
      </c>
      <c r="B93" s="102">
        <v>56</v>
      </c>
      <c r="C93" s="102">
        <v>79</v>
      </c>
      <c r="D93" s="119">
        <f>(B93-C93)/C93*100</f>
        <v>-29.11392405063291</v>
      </c>
      <c r="E93" s="142">
        <f>SUM(JANUARY!B93+FEBRUARY!B93+MARCH!B93+APRIL!B93+MAY!B93+JUNE!B93+JULY!B93)+B93</f>
        <v>952</v>
      </c>
      <c r="F93" s="142">
        <f>SUM(JANUARY!C93+FEBRUARY!C93+MARCH!C93+APRIL!C93+MAY!C93+JUNE!C93+JULY!C93)+C93</f>
        <v>1199</v>
      </c>
      <c r="G93" s="119">
        <f>(E93-F93)/F93*100</f>
        <v>-20.600500417014178</v>
      </c>
    </row>
    <row r="94" spans="1:7" ht="12.75" customHeight="1">
      <c r="A94" s="113" t="s">
        <v>44</v>
      </c>
      <c r="B94" s="102">
        <v>989</v>
      </c>
      <c r="C94" s="102">
        <v>761</v>
      </c>
      <c r="D94" s="119">
        <f>(B94-C94)/C94*100</f>
        <v>29.96057818659658</v>
      </c>
      <c r="E94" s="142">
        <f>SUM(JANUARY!B94+FEBRUARY!B94+MARCH!B94+APRIL!B94+MAY!B94+JUNE!B94+JULY!B94)+B94</f>
        <v>11838</v>
      </c>
      <c r="F94" s="142">
        <f>SUM(JANUARY!C94+FEBRUARY!C94+MARCH!C94+APRIL!C94+MAY!C94+JUNE!C94+JULY!C94)+C94</f>
        <v>11372</v>
      </c>
      <c r="G94" s="119">
        <f>(E94-F94)/F94*100</f>
        <v>4.0977840309532185</v>
      </c>
    </row>
    <row r="95" spans="1:7" ht="9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99007</v>
      </c>
      <c r="C96" s="102">
        <f>SUM(C57+C61+C65)</f>
        <v>108948</v>
      </c>
      <c r="D96" s="119">
        <f>(B96-C96)/C96*100</f>
        <v>-9.124536476117047</v>
      </c>
      <c r="E96" s="102">
        <f>SUM(E57+E61+E65)</f>
        <v>923149</v>
      </c>
      <c r="F96" s="102">
        <f>SUM(F57+F61+F65)</f>
        <v>961546</v>
      </c>
      <c r="G96" s="119">
        <f>(E96-F96)/F96*100</f>
        <v>-3.993256692867528</v>
      </c>
    </row>
    <row r="97" spans="1:7" ht="12.75" customHeight="1">
      <c r="A97" s="174"/>
      <c r="B97" s="174"/>
      <c r="C97" s="174"/>
      <c r="D97" s="174"/>
      <c r="E97" s="174"/>
      <c r="F97" s="174"/>
      <c r="G97" s="174"/>
    </row>
    <row r="98" spans="1:7" ht="12.75" customHeight="1">
      <c r="A98" s="175">
        <f ca="1">NOW()</f>
        <v>40938.60038831019</v>
      </c>
      <c r="B98" s="175"/>
      <c r="C98" s="175"/>
      <c r="D98" s="175"/>
      <c r="E98" s="175"/>
      <c r="F98" s="175"/>
      <c r="G98" s="175"/>
    </row>
  </sheetData>
  <sheetProtection/>
  <mergeCells count="6">
    <mergeCell ref="A7:F7"/>
    <mergeCell ref="A33:G33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E98" sqref="E98:E107"/>
    </sheetView>
  </sheetViews>
  <sheetFormatPr defaultColWidth="9.00390625" defaultRowHeight="12.75"/>
  <cols>
    <col min="1" max="1" width="18.25390625" style="126" customWidth="1"/>
    <col min="2" max="2" width="11.625" style="126" customWidth="1"/>
    <col min="3" max="3" width="10.625" style="126" customWidth="1"/>
    <col min="4" max="4" width="7.625" style="126" customWidth="1"/>
    <col min="5" max="6" width="11.625" style="126" customWidth="1"/>
    <col min="7" max="7" width="7.625" style="126" customWidth="1"/>
    <col min="8" max="16384" width="9.00390625" style="126" customWidth="1"/>
  </cols>
  <sheetData>
    <row r="1" spans="1:8" ht="20.25" customHeight="1">
      <c r="A1" s="123" t="s">
        <v>46</v>
      </c>
      <c r="B1" s="123"/>
      <c r="C1" s="123"/>
      <c r="D1" s="123"/>
      <c r="E1" s="123"/>
      <c r="F1" s="123"/>
      <c r="G1" s="124"/>
      <c r="H1" s="125"/>
    </row>
    <row r="2" spans="1:8" ht="8.25" customHeight="1">
      <c r="A2" s="123"/>
      <c r="B2" s="123"/>
      <c r="C2" s="123"/>
      <c r="D2" s="123"/>
      <c r="E2" s="123"/>
      <c r="F2" s="123"/>
      <c r="G2" s="124"/>
      <c r="H2" s="125"/>
    </row>
    <row r="3" spans="1:8" ht="18" customHeight="1">
      <c r="A3" s="149" t="s">
        <v>136</v>
      </c>
      <c r="B3" s="123"/>
      <c r="C3" s="123"/>
      <c r="D3" s="123"/>
      <c r="E3" s="123"/>
      <c r="F3" s="123"/>
      <c r="G3" s="124"/>
      <c r="H3" s="125"/>
    </row>
    <row r="4" spans="1:7" s="107" customFormat="1" ht="15.75" customHeight="1">
      <c r="A4" s="128"/>
      <c r="B4" s="123"/>
      <c r="C4" s="123"/>
      <c r="D4" s="123"/>
      <c r="E4" s="123"/>
      <c r="F4" s="123"/>
      <c r="G4" s="124"/>
    </row>
    <row r="5" spans="1:8" ht="20.25" customHeight="1">
      <c r="A5" s="123" t="s">
        <v>1</v>
      </c>
      <c r="B5" s="123"/>
      <c r="C5" s="123"/>
      <c r="D5" s="123"/>
      <c r="E5" s="123"/>
      <c r="F5" s="123"/>
      <c r="G5" s="124"/>
      <c r="H5" s="125"/>
    </row>
    <row r="6" spans="1:8" ht="12.75" customHeight="1">
      <c r="A6" s="123"/>
      <c r="B6" s="123"/>
      <c r="C6" s="123"/>
      <c r="D6" s="123"/>
      <c r="E6" s="123"/>
      <c r="F6" s="123"/>
      <c r="G6" s="124"/>
      <c r="H6" s="125"/>
    </row>
    <row r="7" spans="1:8" ht="12.75" customHeight="1">
      <c r="A7" s="129"/>
      <c r="B7" s="129"/>
      <c r="C7" s="129"/>
      <c r="D7" s="129"/>
      <c r="E7" s="176" t="s">
        <v>59</v>
      </c>
      <c r="F7" s="176"/>
      <c r="G7" s="129"/>
      <c r="H7" s="125"/>
    </row>
    <row r="8" spans="1:8" ht="6.75" customHeight="1">
      <c r="A8" s="129"/>
      <c r="B8" s="129"/>
      <c r="C8" s="129"/>
      <c r="D8" s="129"/>
      <c r="E8" s="130"/>
      <c r="F8" s="130"/>
      <c r="G8" s="129"/>
      <c r="H8" s="125"/>
    </row>
    <row r="9" spans="1:8" ht="15" customHeight="1">
      <c r="A9" s="131" t="s">
        <v>4</v>
      </c>
      <c r="B9" s="151" t="s">
        <v>135</v>
      </c>
      <c r="C9" s="151" t="s">
        <v>74</v>
      </c>
      <c r="D9" s="132" t="s">
        <v>5</v>
      </c>
      <c r="E9" s="45" t="s">
        <v>134</v>
      </c>
      <c r="F9" s="45" t="s">
        <v>75</v>
      </c>
      <c r="G9" s="134" t="s">
        <v>5</v>
      </c>
      <c r="H9" s="125"/>
    </row>
    <row r="10" spans="1:8" ht="12.75" customHeight="1">
      <c r="A10" s="135" t="s">
        <v>6</v>
      </c>
      <c r="B10" s="100">
        <v>47631</v>
      </c>
      <c r="C10" s="100">
        <v>44461</v>
      </c>
      <c r="D10" s="136">
        <f>(B10-C10)/C10*100</f>
        <v>7.129844133060435</v>
      </c>
      <c r="E10" s="10">
        <f>SUM(JANUARY!B11+FEBRUARY!B11+MARCH!B10+APRIL!B11+MAY!B11+JUNE!B11+JULY!B11+AUGUST!B11)+B10</f>
        <v>750320</v>
      </c>
      <c r="F10" s="10">
        <f>SUM(JANUARY!C11+FEBRUARY!C11+MARCH!C10+APRIL!C11+MAY!C11+JUNE!C11+JULY!C11+AUGUST!C11)+C10</f>
        <v>773258</v>
      </c>
      <c r="G10" s="136">
        <f>(E10-F10)/F10*100</f>
        <v>-2.966409658871942</v>
      </c>
      <c r="H10" s="125"/>
    </row>
    <row r="11" spans="1:8" ht="12.75" customHeight="1">
      <c r="A11" s="135" t="s">
        <v>7</v>
      </c>
      <c r="B11" s="100">
        <v>130635</v>
      </c>
      <c r="C11" s="100">
        <v>134521</v>
      </c>
      <c r="D11" s="136">
        <f>(B11-C11)/C11*100</f>
        <v>-2.8887682963998182</v>
      </c>
      <c r="E11" s="10">
        <f>SUM(JANUARY!B12+FEBRUARY!B12+MARCH!B11+APRIL!B12+MAY!B12+JUNE!B12+JULY!B12+AUGUST!B12)+B11</f>
        <v>1396904</v>
      </c>
      <c r="F11" s="10">
        <f>SUM(JANUARY!C12+FEBRUARY!C12+MARCH!C11+APRIL!C12+MAY!C12+JUNE!C12+JULY!C12+AUGUST!C12)+C11</f>
        <v>1383081</v>
      </c>
      <c r="G11" s="136">
        <f>(E11-F11)/F11*100</f>
        <v>0.9994353186834322</v>
      </c>
      <c r="H11" s="125"/>
    </row>
    <row r="12" spans="1:8" ht="12.75" customHeight="1">
      <c r="A12" s="133" t="s">
        <v>8</v>
      </c>
      <c r="B12" s="102">
        <f>SUM(B10:B11)</f>
        <v>178266</v>
      </c>
      <c r="C12" s="102">
        <f>SUM(C10:C11)</f>
        <v>178982</v>
      </c>
      <c r="D12" s="137">
        <f>(B12-C12)/C12*100</f>
        <v>-0.4000402275089115</v>
      </c>
      <c r="E12" s="102">
        <f>SUM(E10:E11)</f>
        <v>2147224</v>
      </c>
      <c r="F12" s="102">
        <f>SUM(F10:F11)</f>
        <v>2156339</v>
      </c>
      <c r="G12" s="137">
        <f>(E12-F12)/F12*100</f>
        <v>-0.42270719028872544</v>
      </c>
      <c r="H12" s="125"/>
    </row>
    <row r="13" spans="1:8" ht="12.75" customHeight="1">
      <c r="A13" s="129"/>
      <c r="B13" s="100"/>
      <c r="C13" s="100"/>
      <c r="D13" s="129"/>
      <c r="E13" s="100"/>
      <c r="F13" s="100"/>
      <c r="G13" s="129"/>
      <c r="H13" s="125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25"/>
    </row>
    <row r="15" spans="1:8" ht="15" customHeight="1">
      <c r="A15" s="131" t="s">
        <v>9</v>
      </c>
      <c r="B15" s="100"/>
      <c r="C15" s="100"/>
      <c r="D15" s="129"/>
      <c r="E15" s="100"/>
      <c r="F15" s="100"/>
      <c r="G15" s="129"/>
      <c r="H15" s="125"/>
    </row>
    <row r="16" spans="1:8" ht="12.75" customHeight="1">
      <c r="A16" s="135" t="s">
        <v>6</v>
      </c>
      <c r="B16" s="100">
        <v>4271</v>
      </c>
      <c r="C16" s="100">
        <v>4625</v>
      </c>
      <c r="D16" s="136">
        <f>(B16-C16)/C16*100</f>
        <v>-7.654054054054055</v>
      </c>
      <c r="E16" s="10">
        <f>SUM(JANUARY!B17+FEBRUARY!B17+MARCH!B16+APRIL!B17+MAY!B17+JUNE!B17+JULY!B17+AUGUST!B17)+B16</f>
        <v>73811</v>
      </c>
      <c r="F16" s="10">
        <f>SUM(JANUARY!C17+FEBRUARY!C17+MARCH!C16+APRIL!C17+MAY!C17+JUNE!C17+JULY!C17+AUGUST!C17)+C16</f>
        <v>90815</v>
      </c>
      <c r="G16" s="136">
        <f>(E16-F16)/F16*100</f>
        <v>-18.723779111380278</v>
      </c>
      <c r="H16" s="125"/>
    </row>
    <row r="17" spans="1:8" ht="12.75" customHeight="1">
      <c r="A17" s="135" t="s">
        <v>7</v>
      </c>
      <c r="B17" s="100">
        <v>38405</v>
      </c>
      <c r="C17" s="100">
        <v>44445</v>
      </c>
      <c r="D17" s="136">
        <f>(B17-C17)/C17*100</f>
        <v>-13.589830127123411</v>
      </c>
      <c r="E17" s="10">
        <f>SUM(JANUARY!B18+FEBRUARY!B18+MARCH!B17+APRIL!B18+MAY!B18+JUNE!B18+JULY!B18+AUGUST!B18)+B17</f>
        <v>565491</v>
      </c>
      <c r="F17" s="10">
        <f>SUM(JANUARY!C18+FEBRUARY!C18+MARCH!C17+APRIL!C18+MAY!C18+JUNE!C18+JULY!C18+AUGUST!C18)+C17</f>
        <v>516625</v>
      </c>
      <c r="G17" s="136">
        <f>(E17-F17)/F17*100</f>
        <v>9.458698282119526</v>
      </c>
      <c r="H17" s="125"/>
    </row>
    <row r="18" spans="1:8" ht="12.75" customHeight="1">
      <c r="A18" s="133" t="s">
        <v>8</v>
      </c>
      <c r="B18" s="102">
        <f>SUM(B16:B17)</f>
        <v>42676</v>
      </c>
      <c r="C18" s="102">
        <f>SUM(C16:C17)</f>
        <v>49070</v>
      </c>
      <c r="D18" s="137">
        <f>(B18-C18)/C18*100</f>
        <v>-13.03036478500102</v>
      </c>
      <c r="E18" s="102">
        <f>SUM(E16:E17)</f>
        <v>639302</v>
      </c>
      <c r="F18" s="102">
        <f>SUM(F16:F17)</f>
        <v>607440</v>
      </c>
      <c r="G18" s="137">
        <f>(E18-F18)/F18*100</f>
        <v>5.24529171605426</v>
      </c>
      <c r="H18" s="125"/>
    </row>
    <row r="19" spans="1:8" ht="12.75" customHeight="1">
      <c r="A19" s="129"/>
      <c r="B19" s="100"/>
      <c r="C19" s="100"/>
      <c r="D19" s="129"/>
      <c r="E19" s="100"/>
      <c r="F19" s="100"/>
      <c r="G19" s="129"/>
      <c r="H19" s="125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25"/>
    </row>
    <row r="21" spans="1:8" ht="14.25" customHeight="1">
      <c r="A21" s="131" t="s">
        <v>10</v>
      </c>
      <c r="B21" s="100"/>
      <c r="C21" s="100"/>
      <c r="D21" s="129"/>
      <c r="E21" s="100"/>
      <c r="F21" s="100"/>
      <c r="G21" s="129"/>
      <c r="H21" s="125"/>
    </row>
    <row r="22" spans="1:8" ht="12.75" customHeight="1">
      <c r="A22" s="135" t="s">
        <v>6</v>
      </c>
      <c r="B22" s="100">
        <v>6030</v>
      </c>
      <c r="C22" s="100">
        <v>6662</v>
      </c>
      <c r="D22" s="136">
        <f>(B22-C22)/C22*100</f>
        <v>-9.486640648453918</v>
      </c>
      <c r="E22" s="10">
        <f>SUM(JANUARY!B23+FEBRUARY!B23+MARCH!B22+APRIL!B23+MAY!B23+JUNE!B23+JULY!B23+AUGUST!B23)+B22</f>
        <v>156950</v>
      </c>
      <c r="F22" s="10">
        <f>SUM(JANUARY!C23+FEBRUARY!C23+MARCH!C22+APRIL!C23+MAY!C23+JUNE!C23+JULY!C23+AUGUST!C23)+C22</f>
        <v>153221</v>
      </c>
      <c r="G22" s="136">
        <f>(E22-F22)/F22*100</f>
        <v>2.4337395004601197</v>
      </c>
      <c r="H22" s="125"/>
    </row>
    <row r="23" spans="1:8" ht="12.75" customHeight="1">
      <c r="A23" s="135" t="s">
        <v>7</v>
      </c>
      <c r="B23" s="100">
        <v>94551</v>
      </c>
      <c r="C23" s="100">
        <v>69415</v>
      </c>
      <c r="D23" s="136">
        <f>(B23-C23)/C23*100</f>
        <v>36.211193546063534</v>
      </c>
      <c r="E23" s="10">
        <f>SUM(JANUARY!B24+FEBRUARY!B24+MARCH!B23+APRIL!B24+MAY!B24+JUNE!B24+JULY!B24+AUGUST!B24)+B23</f>
        <v>1160500</v>
      </c>
      <c r="F23" s="10">
        <f>SUM(JANUARY!C24+FEBRUARY!C24+MARCH!C23+APRIL!C24+MAY!C24+JUNE!C24+JULY!C24+AUGUST!C24)+C23</f>
        <v>987176</v>
      </c>
      <c r="G23" s="136">
        <f>(E23-F23)/F23*100</f>
        <v>17.55755812540013</v>
      </c>
      <c r="H23" s="125"/>
    </row>
    <row r="24" spans="1:8" ht="12.75" customHeight="1">
      <c r="A24" s="133" t="s">
        <v>8</v>
      </c>
      <c r="B24" s="102">
        <f>SUM(B22:B23)</f>
        <v>100581</v>
      </c>
      <c r="C24" s="102">
        <f>SUM(C22:C23)</f>
        <v>76077</v>
      </c>
      <c r="D24" s="137">
        <f>(B24-C24)/C24*100</f>
        <v>32.20947198233369</v>
      </c>
      <c r="E24" s="102">
        <f>SUM(E22:E23)</f>
        <v>1317450</v>
      </c>
      <c r="F24" s="102">
        <f>SUM(F22:F23)</f>
        <v>1140397</v>
      </c>
      <c r="G24" s="137">
        <f>(E24-F24)/F24*100</f>
        <v>15.525558204730459</v>
      </c>
      <c r="H24" s="125"/>
    </row>
    <row r="25" spans="1:8" ht="12.75" customHeight="1">
      <c r="A25" s="129"/>
      <c r="B25" s="100"/>
      <c r="C25" s="100"/>
      <c r="D25" s="129"/>
      <c r="E25" s="100"/>
      <c r="F25" s="100"/>
      <c r="G25" s="129"/>
      <c r="H25" s="125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25"/>
    </row>
    <row r="27" spans="1:8" ht="15" customHeight="1">
      <c r="A27" s="131" t="s">
        <v>49</v>
      </c>
      <c r="B27" s="100"/>
      <c r="C27" s="100"/>
      <c r="D27" s="129"/>
      <c r="E27" s="100"/>
      <c r="F27" s="100"/>
      <c r="G27" s="129"/>
      <c r="H27" s="125"/>
    </row>
    <row r="28" spans="1:8" ht="12.75" customHeight="1">
      <c r="A28" s="135" t="s">
        <v>6</v>
      </c>
      <c r="B28" s="100">
        <f aca="true" t="shared" si="0" ref="B28:C30">(B10+B16+B22)</f>
        <v>57932</v>
      </c>
      <c r="C28" s="100">
        <f t="shared" si="0"/>
        <v>55748</v>
      </c>
      <c r="D28" s="136">
        <f>(B28-C28)/C28*100</f>
        <v>3.917629331993973</v>
      </c>
      <c r="E28" s="100">
        <f aca="true" t="shared" si="1" ref="E28:F30">(E10+E16+E22)</f>
        <v>981081</v>
      </c>
      <c r="F28" s="100">
        <f t="shared" si="1"/>
        <v>1017294</v>
      </c>
      <c r="G28" s="136">
        <f>(E28-F28)/F28*100</f>
        <v>-3.559737892880524</v>
      </c>
      <c r="H28" s="125"/>
    </row>
    <row r="29" spans="1:8" ht="12.75" customHeight="1">
      <c r="A29" s="135" t="s">
        <v>7</v>
      </c>
      <c r="B29" s="100">
        <f t="shared" si="0"/>
        <v>263591</v>
      </c>
      <c r="C29" s="100">
        <f t="shared" si="0"/>
        <v>248381</v>
      </c>
      <c r="D29" s="136">
        <f>(B29-C29)/C29*100</f>
        <v>6.123656801446165</v>
      </c>
      <c r="E29" s="100">
        <f t="shared" si="1"/>
        <v>3122895</v>
      </c>
      <c r="F29" s="100">
        <f t="shared" si="1"/>
        <v>2886882</v>
      </c>
      <c r="G29" s="136">
        <f>(E29-F29)/F29*100</f>
        <v>8.175360129025016</v>
      </c>
      <c r="H29" s="125"/>
    </row>
    <row r="30" spans="1:8" ht="12.75" customHeight="1">
      <c r="A30" s="133" t="s">
        <v>8</v>
      </c>
      <c r="B30" s="102">
        <f t="shared" si="0"/>
        <v>321523</v>
      </c>
      <c r="C30" s="102">
        <f t="shared" si="0"/>
        <v>304129</v>
      </c>
      <c r="D30" s="137">
        <f>(B30-C30)/C30*100</f>
        <v>5.719283593475137</v>
      </c>
      <c r="E30" s="102">
        <f t="shared" si="1"/>
        <v>4103976</v>
      </c>
      <c r="F30" s="102">
        <f t="shared" si="1"/>
        <v>3904176</v>
      </c>
      <c r="G30" s="137">
        <f>(E30-F30)/F30*100</f>
        <v>5.117597157505195</v>
      </c>
      <c r="H30" s="125"/>
    </row>
    <row r="31" spans="1:8" ht="12.75" customHeight="1">
      <c r="A31" s="133"/>
      <c r="B31" s="102"/>
      <c r="C31" s="102"/>
      <c r="D31" s="137"/>
      <c r="E31" s="102"/>
      <c r="F31" s="102"/>
      <c r="G31" s="137"/>
      <c r="H31" s="125"/>
    </row>
    <row r="32" spans="1:8" ht="12.75" customHeight="1">
      <c r="A32" s="129"/>
      <c r="B32" s="129"/>
      <c r="C32" s="129"/>
      <c r="D32" s="129"/>
      <c r="E32" s="129"/>
      <c r="F32" s="129"/>
      <c r="G32" s="129"/>
      <c r="H32" s="125"/>
    </row>
    <row r="33" spans="1:8" ht="12.75" customHeight="1">
      <c r="A33" s="145" t="s">
        <v>65</v>
      </c>
      <c r="B33" s="129"/>
      <c r="C33" s="129"/>
      <c r="D33" s="129"/>
      <c r="E33" s="129"/>
      <c r="F33" s="129"/>
      <c r="G33" s="129"/>
      <c r="H33" s="125"/>
    </row>
    <row r="34" spans="1:8" ht="12.75" customHeight="1">
      <c r="A34" s="145" t="s">
        <v>62</v>
      </c>
      <c r="B34" s="129"/>
      <c r="C34" s="129"/>
      <c r="D34" s="129"/>
      <c r="E34" s="129"/>
      <c r="F34" s="129"/>
      <c r="G34" s="129"/>
      <c r="H34" s="125"/>
    </row>
    <row r="35" spans="1:8" ht="12.75" customHeight="1">
      <c r="A35" s="145" t="s">
        <v>63</v>
      </c>
      <c r="B35" s="129"/>
      <c r="C35" s="129"/>
      <c r="D35" s="129"/>
      <c r="E35" s="129"/>
      <c r="F35" s="129"/>
      <c r="G35" s="129"/>
      <c r="H35" s="125"/>
    </row>
    <row r="36" spans="1:8" ht="12.75" customHeight="1">
      <c r="A36" s="145" t="s">
        <v>64</v>
      </c>
      <c r="B36" s="129"/>
      <c r="C36" s="129"/>
      <c r="D36" s="129"/>
      <c r="E36" s="129"/>
      <c r="F36" s="129"/>
      <c r="G36" s="129"/>
      <c r="H36" s="125"/>
    </row>
    <row r="37" spans="1:8" ht="12.75" customHeight="1">
      <c r="A37" s="129"/>
      <c r="B37" s="129"/>
      <c r="C37" s="129"/>
      <c r="D37" s="129"/>
      <c r="E37" s="129"/>
      <c r="F37" s="129"/>
      <c r="G37" s="129"/>
      <c r="H37" s="125"/>
    </row>
    <row r="38" spans="1:8" ht="12.75" customHeight="1">
      <c r="A38" s="177"/>
      <c r="B38" s="177"/>
      <c r="C38" s="177"/>
      <c r="D38" s="177"/>
      <c r="E38" s="177"/>
      <c r="F38" s="177"/>
      <c r="G38" s="177"/>
      <c r="H38" s="125"/>
    </row>
    <row r="39" spans="1:8" ht="12.75" customHeight="1">
      <c r="A39" s="140"/>
      <c r="B39" s="140"/>
      <c r="C39" s="140"/>
      <c r="D39" s="140"/>
      <c r="E39" s="140"/>
      <c r="F39" s="140"/>
      <c r="G39" s="140"/>
      <c r="H39" s="125"/>
    </row>
    <row r="40" spans="1:8" ht="12.75" customHeight="1">
      <c r="A40" s="140"/>
      <c r="B40" s="140"/>
      <c r="C40" s="140"/>
      <c r="D40" s="140"/>
      <c r="E40" s="140"/>
      <c r="F40" s="140"/>
      <c r="G40" s="140"/>
      <c r="H40" s="125"/>
    </row>
    <row r="41" spans="1:8" ht="9" customHeight="1">
      <c r="A41" s="140"/>
      <c r="B41" s="140"/>
      <c r="C41" s="140"/>
      <c r="D41" s="140"/>
      <c r="E41" s="140"/>
      <c r="F41" s="140"/>
      <c r="G41" s="140"/>
      <c r="H41" s="125"/>
    </row>
    <row r="42" spans="1:8" ht="4.5" customHeight="1">
      <c r="A42" s="140"/>
      <c r="B42" s="140"/>
      <c r="C42" s="140"/>
      <c r="D42" s="140"/>
      <c r="E42" s="140"/>
      <c r="F42" s="140"/>
      <c r="G42" s="140"/>
      <c r="H42" s="125"/>
    </row>
    <row r="43" spans="1:8" ht="9.75" customHeight="1">
      <c r="A43" s="140"/>
      <c r="B43" s="140"/>
      <c r="C43" s="140"/>
      <c r="D43" s="140"/>
      <c r="E43" s="140"/>
      <c r="F43" s="140"/>
      <c r="G43" s="140"/>
      <c r="H43" s="125"/>
    </row>
    <row r="44" spans="1:8" ht="9.75" customHeight="1">
      <c r="A44" s="140"/>
      <c r="B44" s="140"/>
      <c r="C44" s="140"/>
      <c r="D44" s="140"/>
      <c r="E44" s="140"/>
      <c r="F44" s="140"/>
      <c r="G44" s="140"/>
      <c r="H44" s="125"/>
    </row>
    <row r="45" spans="1:8" ht="9.75" customHeight="1">
      <c r="A45" s="140"/>
      <c r="B45" s="140"/>
      <c r="C45" s="140"/>
      <c r="D45" s="140"/>
      <c r="E45" s="140"/>
      <c r="F45" s="140"/>
      <c r="G45" s="140"/>
      <c r="H45" s="125"/>
    </row>
    <row r="46" spans="1:8" ht="15" customHeight="1">
      <c r="A46" s="140"/>
      <c r="B46" s="140"/>
      <c r="C46" s="140"/>
      <c r="D46" s="140"/>
      <c r="E46" s="140"/>
      <c r="F46" s="140"/>
      <c r="G46" s="140"/>
      <c r="H46" s="125"/>
    </row>
    <row r="47" spans="1:8" ht="15.75" customHeight="1">
      <c r="A47" s="140"/>
      <c r="B47" s="140"/>
      <c r="C47" s="140"/>
      <c r="D47" s="140"/>
      <c r="E47" s="140"/>
      <c r="F47" s="140"/>
      <c r="G47" s="140"/>
      <c r="H47" s="125"/>
    </row>
    <row r="48" spans="1:8" ht="14.25" customHeight="1">
      <c r="A48" s="140"/>
      <c r="B48" s="140"/>
      <c r="C48" s="140"/>
      <c r="D48" s="140"/>
      <c r="E48" s="140"/>
      <c r="F48" s="140"/>
      <c r="G48" s="140"/>
      <c r="H48" s="125"/>
    </row>
    <row r="49" spans="1:7" ht="18.75" customHeight="1">
      <c r="A49" s="123" t="s">
        <v>13</v>
      </c>
      <c r="B49" s="123"/>
      <c r="C49" s="123"/>
      <c r="D49" s="123"/>
      <c r="E49" s="123"/>
      <c r="F49" s="123"/>
      <c r="G49" s="123"/>
    </row>
    <row r="50" spans="1:7" ht="15.75">
      <c r="A50" s="123" t="s">
        <v>14</v>
      </c>
      <c r="B50" s="123"/>
      <c r="C50" s="123"/>
      <c r="D50" s="123"/>
      <c r="E50" s="123"/>
      <c r="F50" s="123"/>
      <c r="G50" s="123"/>
    </row>
    <row r="51" spans="1:7" ht="18.75" customHeight="1">
      <c r="A51" s="149" t="s">
        <v>76</v>
      </c>
      <c r="B51" s="123"/>
      <c r="C51" s="123"/>
      <c r="D51" s="123"/>
      <c r="E51" s="123"/>
      <c r="F51" s="123"/>
      <c r="G51" s="123"/>
    </row>
    <row r="52" spans="1:7" ht="8.25" customHeight="1">
      <c r="A52" s="127"/>
      <c r="B52" s="123"/>
      <c r="C52" s="123"/>
      <c r="D52" s="123"/>
      <c r="E52" s="123"/>
      <c r="F52" s="123"/>
      <c r="G52" s="123"/>
    </row>
    <row r="53" spans="1:7" ht="12.75" customHeight="1">
      <c r="A53" s="22"/>
      <c r="B53" s="22"/>
      <c r="C53" s="17"/>
      <c r="D53" s="17"/>
      <c r="E53" s="155" t="s">
        <v>15</v>
      </c>
      <c r="F53" s="155"/>
      <c r="G53" s="107"/>
    </row>
    <row r="54" spans="1:7" ht="12.75" customHeight="1">
      <c r="A54" s="131" t="s">
        <v>16</v>
      </c>
      <c r="B54" s="151" t="s">
        <v>135</v>
      </c>
      <c r="C54" s="151" t="s">
        <v>74</v>
      </c>
      <c r="D54" s="132" t="s">
        <v>5</v>
      </c>
      <c r="E54" s="45" t="s">
        <v>134</v>
      </c>
      <c r="F54" s="45" t="s">
        <v>75</v>
      </c>
      <c r="G54" s="132" t="s">
        <v>5</v>
      </c>
    </row>
    <row r="55" spans="1:7" ht="12.75" customHeight="1">
      <c r="A55" s="129"/>
      <c r="B55" s="129"/>
      <c r="C55" s="129"/>
      <c r="D55" s="129"/>
      <c r="E55" s="129"/>
      <c r="F55" s="129"/>
      <c r="G55" s="129"/>
    </row>
    <row r="56" spans="1:7" ht="12.75" customHeight="1">
      <c r="A56" s="131" t="s">
        <v>4</v>
      </c>
      <c r="B56" s="36">
        <f>(B57+B58)</f>
        <v>47631</v>
      </c>
      <c r="C56" s="36">
        <f>(C57+C58)</f>
        <v>44461</v>
      </c>
      <c r="D56" s="137">
        <f>(B56-C56)/C56*100</f>
        <v>7.129844133060435</v>
      </c>
      <c r="E56" s="36">
        <f>(E57+E58)</f>
        <v>750320</v>
      </c>
      <c r="F56" s="36">
        <f>(F57+F58)</f>
        <v>773258</v>
      </c>
      <c r="G56" s="137">
        <f>(E56-F56)/F56*100</f>
        <v>-2.966409658871942</v>
      </c>
    </row>
    <row r="57" spans="1:7" ht="12.75" customHeight="1">
      <c r="A57" s="129" t="s">
        <v>18</v>
      </c>
      <c r="B57" s="100">
        <v>47631</v>
      </c>
      <c r="C57" s="100">
        <v>44461</v>
      </c>
      <c r="D57" s="136">
        <f>(B57-C57)/C57*100</f>
        <v>7.129844133060435</v>
      </c>
      <c r="E57" s="10">
        <f>SUM(JANUARY!B58+FEBRUARY!B58+MARCH!B58+APRIL!B58+MAY!B58+JUNE!B58+JULY!B58+AUGUST!B58)+B57</f>
        <v>750320</v>
      </c>
      <c r="F57" s="10">
        <f>SUM(JANUARY!C58+FEBRUARY!C58+MARCH!C58+APRIL!C58+MAY!C58+JUNE!C58+JULY!C58+AUGUST!C58)+C57</f>
        <v>773258</v>
      </c>
      <c r="G57" s="136">
        <f>(E57-F57)/F57*100</f>
        <v>-2.966409658871942</v>
      </c>
    </row>
    <row r="58" spans="1:7" ht="12.75" customHeight="1">
      <c r="A58" s="129" t="s">
        <v>19</v>
      </c>
      <c r="B58" s="100">
        <v>0</v>
      </c>
      <c r="C58" s="100">
        <v>0</v>
      </c>
      <c r="D58" s="136">
        <v>0</v>
      </c>
      <c r="E58" s="10">
        <f>SUM(JANUARY!B59+FEBRUARY!B59+MARCH!B59+APRIL!B59+MAY!B59+JUNE!B59+JULY!B59+AUGUST!B59)+B58</f>
        <v>0</v>
      </c>
      <c r="F58" s="10">
        <f>SUM(JANUARY!C59+FEBRUARY!C59+MARCH!C59+APRIL!C59+MAY!C59+JUNE!C59+JULY!C59+AUGUST!C59)+C58</f>
        <v>0</v>
      </c>
      <c r="G58" s="136">
        <v>0</v>
      </c>
    </row>
    <row r="59" spans="1:7" ht="12.75" customHeight="1">
      <c r="A59" s="129"/>
      <c r="B59" s="100"/>
      <c r="C59" s="100"/>
      <c r="D59" s="129"/>
      <c r="E59" s="100"/>
      <c r="F59" s="100"/>
      <c r="G59" s="129"/>
    </row>
    <row r="60" spans="1:7" ht="12.75" customHeight="1">
      <c r="A60" s="131" t="s">
        <v>9</v>
      </c>
      <c r="B60" s="36">
        <f>(B61+B62)</f>
        <v>4271</v>
      </c>
      <c r="C60" s="36">
        <f>(C61+C62)</f>
        <v>4625</v>
      </c>
      <c r="D60" s="137">
        <f>(B60-C60)/C60*100</f>
        <v>-7.654054054054055</v>
      </c>
      <c r="E60" s="36">
        <f>(E61+E62)</f>
        <v>73811</v>
      </c>
      <c r="F60" s="36">
        <f>(F61+F62)</f>
        <v>90815</v>
      </c>
      <c r="G60" s="137">
        <f>(E60-F60)/F60*100</f>
        <v>-18.723779111380278</v>
      </c>
    </row>
    <row r="61" spans="1:7" ht="12.75" customHeight="1">
      <c r="A61" s="129" t="s">
        <v>20</v>
      </c>
      <c r="B61" s="100">
        <v>4231</v>
      </c>
      <c r="C61" s="100">
        <v>4580</v>
      </c>
      <c r="D61" s="136">
        <f>(B61-C61)/C61*100</f>
        <v>-7.620087336244541</v>
      </c>
      <c r="E61" s="10">
        <f>SUM(JANUARY!B62+FEBRUARY!B62+MARCH!B62+APRIL!B62+MAY!B62+JUNE!B62+JULY!B62+AUGUST!B62)+B61</f>
        <v>73273</v>
      </c>
      <c r="F61" s="10">
        <f>SUM(JANUARY!C62+FEBRUARY!C62+MARCH!C62+APRIL!C62+MAY!C62+JUNE!C62+JULY!C62+AUGUST!C62)+C61</f>
        <v>90201</v>
      </c>
      <c r="G61" s="136">
        <f>(E61-F61)/F61*100</f>
        <v>-18.7669759758761</v>
      </c>
    </row>
    <row r="62" spans="1:7" ht="12.75" customHeight="1">
      <c r="A62" s="129" t="s">
        <v>21</v>
      </c>
      <c r="B62" s="100">
        <v>40</v>
      </c>
      <c r="C62" s="100">
        <v>45</v>
      </c>
      <c r="D62" s="136">
        <f>(B62-C62)/C62*100</f>
        <v>-11.11111111111111</v>
      </c>
      <c r="E62" s="10">
        <f>SUM(JANUARY!B63+FEBRUARY!B63+MARCH!B63+APRIL!B63+MAY!B63+JUNE!B63+JULY!B63+AUGUST!B63)+B62</f>
        <v>538</v>
      </c>
      <c r="F62" s="10">
        <f>SUM(JANUARY!C63+FEBRUARY!C63+MARCH!C63+APRIL!C63+MAY!C63+JUNE!C63+JULY!C63+AUGUST!C63)+C62</f>
        <v>614</v>
      </c>
      <c r="G62" s="136">
        <f>(E62-F62)/F62*100</f>
        <v>-12.37785016286645</v>
      </c>
    </row>
    <row r="63" spans="1:7" ht="12.75" customHeight="1">
      <c r="A63" s="129"/>
      <c r="B63" s="129"/>
      <c r="C63" s="129"/>
      <c r="D63" s="129"/>
      <c r="E63" s="100"/>
      <c r="F63" s="100"/>
      <c r="G63" s="129"/>
    </row>
    <row r="64" spans="1:7" ht="12.75" customHeight="1">
      <c r="A64" s="131" t="s">
        <v>10</v>
      </c>
      <c r="B64" s="102">
        <f>SUM(B66+B72+B77+B81+B82+B83+B85+B90+B91+B92+B93)</f>
        <v>6030</v>
      </c>
      <c r="C64" s="102">
        <f>SUM(C66+C72+C77+C81+C82+C83+C85+C90+C91+C92+C93)</f>
        <v>6662</v>
      </c>
      <c r="D64" s="137">
        <f>(B64-C64)/C64*100</f>
        <v>-9.486640648453918</v>
      </c>
      <c r="E64" s="102">
        <f>SUM(E66+E72+E77+E81+E82+E83+E85+E90+E91+E92+E93)</f>
        <v>156950</v>
      </c>
      <c r="F64" s="102">
        <f>SUM(F66+F72+F77+F81+F82+F83+F85+F90+F91+F92+F93)</f>
        <v>153221</v>
      </c>
      <c r="G64" s="137">
        <f>(E64-F64)/F64*100</f>
        <v>2.4337395004601197</v>
      </c>
    </row>
    <row r="65" spans="1:7" ht="12.75" customHeight="1">
      <c r="A65" s="129"/>
      <c r="B65" s="100"/>
      <c r="C65" s="100"/>
      <c r="D65" s="129"/>
      <c r="E65" s="100"/>
      <c r="F65" s="100"/>
      <c r="G65" s="129"/>
    </row>
    <row r="66" spans="1:7" ht="12.75" customHeight="1">
      <c r="A66" s="131" t="s">
        <v>23</v>
      </c>
      <c r="B66" s="102">
        <f>SUM(B67:B70)</f>
        <v>1796</v>
      </c>
      <c r="C66" s="102">
        <f>SUM(C67:C70)</f>
        <v>1826</v>
      </c>
      <c r="D66" s="136">
        <f>(B66-C66)/C66*100</f>
        <v>-1.642935377875137</v>
      </c>
      <c r="E66" s="102">
        <f>SUM(E67:E70)</f>
        <v>61633</v>
      </c>
      <c r="F66" s="102">
        <f>SUM(F67:F70)</f>
        <v>62835</v>
      </c>
      <c r="G66" s="138">
        <f>(E66-F66)/F66*100</f>
        <v>-1.9129466061908171</v>
      </c>
    </row>
    <row r="67" spans="1:7" ht="12.75" customHeight="1">
      <c r="A67" s="129" t="s">
        <v>24</v>
      </c>
      <c r="B67" s="100">
        <v>1386</v>
      </c>
      <c r="C67" s="100">
        <v>1073</v>
      </c>
      <c r="D67" s="136">
        <f>(B67-C67)/C67*100</f>
        <v>29.170549860205032</v>
      </c>
      <c r="E67" s="10">
        <f>SUM(JANUARY!B68+FEBRUARY!B68+MARCH!B68+APRIL!B68+MAY!B68+JUNE!B68+JULY!B68+AUGUST!B68)+B67</f>
        <v>43129</v>
      </c>
      <c r="F67" s="10">
        <f>SUM(JANUARY!C68+FEBRUARY!C68+MARCH!C68+APRIL!C68+MAY!C68+JUNE!C68+JULY!C68+AUGUST!C68)+C67</f>
        <v>43673</v>
      </c>
      <c r="G67" s="136">
        <f>(E67-F67)/F67*100</f>
        <v>-1.2456208641494744</v>
      </c>
    </row>
    <row r="68" spans="1:7" ht="12.75" customHeight="1">
      <c r="A68" s="129" t="s">
        <v>25</v>
      </c>
      <c r="B68" s="100">
        <v>334</v>
      </c>
      <c r="C68" s="100">
        <v>640</v>
      </c>
      <c r="D68" s="136">
        <f>(B68-C68)/C68*100</f>
        <v>-47.8125</v>
      </c>
      <c r="E68" s="10">
        <f>SUM(JANUARY!B69+FEBRUARY!B69+MARCH!B69+APRIL!B69+MAY!B69+JUNE!B69+JULY!B69+AUGUST!B69)+B68</f>
        <v>17155</v>
      </c>
      <c r="F68" s="10">
        <f>SUM(JANUARY!C69+FEBRUARY!C69+MARCH!C69+APRIL!C69+MAY!C69+JUNE!C69+JULY!C69+AUGUST!C69)+C68</f>
        <v>18015</v>
      </c>
      <c r="G68" s="136">
        <f>(E68-F68)/F68*100</f>
        <v>-4.7737996114349155</v>
      </c>
    </row>
    <row r="69" spans="1:7" ht="12.75" customHeight="1">
      <c r="A69" s="34" t="s">
        <v>66</v>
      </c>
      <c r="B69" s="10">
        <v>39</v>
      </c>
      <c r="C69" s="10">
        <v>66</v>
      </c>
      <c r="D69" s="136">
        <f>(B69-C69)/C69*100</f>
        <v>-40.909090909090914</v>
      </c>
      <c r="E69" s="10">
        <f>SUM(JANUARY!B70+FEBRUARY!B70+MARCH!B70+APRIL!B70+MAY!B70+JUNE!B70+JULY!B70+AUGUST!B70)+B69</f>
        <v>752</v>
      </c>
      <c r="F69" s="10">
        <f>SUM(JANUARY!C70+FEBRUARY!C70+MARCH!C70+APRIL!C70+MAY!C70+JUNE!C70+JULY!C70+AUGUST!C70)+C69</f>
        <v>606</v>
      </c>
      <c r="G69" s="136">
        <f>(+E69-F69)/F69*100</f>
        <v>24.09240924092409</v>
      </c>
    </row>
    <row r="70" spans="1:7" ht="12.75" customHeight="1">
      <c r="A70" s="129" t="s">
        <v>26</v>
      </c>
      <c r="B70" s="100">
        <v>37</v>
      </c>
      <c r="C70" s="100">
        <v>47</v>
      </c>
      <c r="D70" s="136">
        <f>(B70-C70)/C70*100</f>
        <v>-21.27659574468085</v>
      </c>
      <c r="E70" s="10">
        <f>SUM(JANUARY!B71+FEBRUARY!B71+MARCH!B71+APRIL!B71+MAY!B71+JUNE!B71+JULY!B71+AUGUST!B71)+B70</f>
        <v>597</v>
      </c>
      <c r="F70" s="10">
        <f>SUM(JANUARY!C71+FEBRUARY!C71+MARCH!C71+APRIL!C71+MAY!C71+JUNE!C71+JULY!C71+AUGUST!C71)+C70</f>
        <v>541</v>
      </c>
      <c r="G70" s="136">
        <f>(E70-F70)/F70*100</f>
        <v>10.35120147874307</v>
      </c>
    </row>
    <row r="71" spans="1:7" ht="12.75" customHeight="1">
      <c r="A71" s="129"/>
      <c r="B71" s="100"/>
      <c r="C71" s="100"/>
      <c r="D71" s="129"/>
      <c r="E71" s="100"/>
      <c r="F71" s="100"/>
      <c r="G71" s="129"/>
    </row>
    <row r="72" spans="1:7" ht="12.75" customHeight="1">
      <c r="A72" s="131" t="s">
        <v>27</v>
      </c>
      <c r="B72" s="102">
        <f>SUM(B73:B75)</f>
        <v>388</v>
      </c>
      <c r="C72" s="102">
        <f>SUM(C73:C75)</f>
        <v>325</v>
      </c>
      <c r="D72" s="138">
        <f>(B72-C72)/C72*100</f>
        <v>19.384615384615383</v>
      </c>
      <c r="E72" s="102">
        <f>SUM(E73:E75)</f>
        <v>7430</v>
      </c>
      <c r="F72" s="102">
        <f>SUM(F73:F75)</f>
        <v>6313</v>
      </c>
      <c r="G72" s="138">
        <f>(E72-F72)/F72*100</f>
        <v>17.69364802787898</v>
      </c>
    </row>
    <row r="73" spans="1:7" ht="12.75" customHeight="1">
      <c r="A73" s="129" t="s">
        <v>28</v>
      </c>
      <c r="B73" s="100">
        <v>216</v>
      </c>
      <c r="C73" s="100">
        <v>201</v>
      </c>
      <c r="D73" s="136">
        <f>(B73-C73)/C73*100</f>
        <v>7.462686567164178</v>
      </c>
      <c r="E73" s="10">
        <f>SUM(JANUARY!B74+FEBRUARY!B74+MARCH!B74+APRIL!B74+MAY!B74+JUNE!B74+JULY!B74+AUGUST!B74)+B73</f>
        <v>3963</v>
      </c>
      <c r="F73" s="10">
        <f>SUM(JANUARY!C74+FEBRUARY!C74+MARCH!C74+APRIL!C74+MAY!C74+JUNE!C74+JULY!C74+AUGUST!C74)+C73</f>
        <v>3379</v>
      </c>
      <c r="G73" s="136">
        <f>(E73-F73)/F73*100</f>
        <v>17.283219887540692</v>
      </c>
    </row>
    <row r="74" spans="1:7" ht="12.75" customHeight="1">
      <c r="A74" s="129" t="s">
        <v>29</v>
      </c>
      <c r="B74" s="100">
        <v>130</v>
      </c>
      <c r="C74" s="100">
        <v>45</v>
      </c>
      <c r="D74" s="136">
        <f>(B74-C74)/C74*100</f>
        <v>188.88888888888889</v>
      </c>
      <c r="E74" s="10">
        <f>SUM(JANUARY!B75+FEBRUARY!B75+MARCH!B75+APRIL!B75+MAY!B75+JUNE!B75+JULY!B75+AUGUST!B75)+B74</f>
        <v>2520</v>
      </c>
      <c r="F74" s="10">
        <f>SUM(JANUARY!C75+FEBRUARY!C75+MARCH!C75+APRIL!C75+MAY!C75+JUNE!C75+JULY!C75+AUGUST!C75)+C74</f>
        <v>1817</v>
      </c>
      <c r="G74" s="136">
        <f>(E74-F74)/F74*100</f>
        <v>38.69014859658778</v>
      </c>
    </row>
    <row r="75" spans="1:7" ht="12.75" customHeight="1">
      <c r="A75" s="129" t="s">
        <v>30</v>
      </c>
      <c r="B75" s="100">
        <v>42</v>
      </c>
      <c r="C75" s="100">
        <v>79</v>
      </c>
      <c r="D75" s="136">
        <f>(B75-C75)/C75*100</f>
        <v>-46.835443037974684</v>
      </c>
      <c r="E75" s="10">
        <f>SUM(JANUARY!B76+FEBRUARY!B76+MARCH!B76+APRIL!B76+MAY!B76+JUNE!B76+JULY!B76+AUGUST!B76)+B75</f>
        <v>947</v>
      </c>
      <c r="F75" s="10">
        <f>SUM(JANUARY!C76+FEBRUARY!C76+MARCH!C76+APRIL!C76+MAY!C76+JUNE!C76+JULY!C76+AUGUST!C76)+C75</f>
        <v>1117</v>
      </c>
      <c r="G75" s="136">
        <f>(E75-F75)/F75*100</f>
        <v>-15.21933751119069</v>
      </c>
    </row>
    <row r="76" spans="1:7" ht="12.75" customHeight="1">
      <c r="A76" s="129"/>
      <c r="B76" s="100"/>
      <c r="C76" s="100"/>
      <c r="D76" s="129"/>
      <c r="E76" s="100"/>
      <c r="F76" s="100"/>
      <c r="G76" s="129"/>
    </row>
    <row r="77" spans="1:7" ht="12.75" customHeight="1">
      <c r="A77" s="131" t="s">
        <v>31</v>
      </c>
      <c r="B77" s="36">
        <f>(B78+B79)</f>
        <v>554</v>
      </c>
      <c r="C77" s="36">
        <f>(C78+C79)</f>
        <v>357</v>
      </c>
      <c r="D77" s="138">
        <f>(B77-C77)/C77*100</f>
        <v>55.182072829131656</v>
      </c>
      <c r="E77" s="36">
        <f>(E78+E79)</f>
        <v>6292</v>
      </c>
      <c r="F77" s="36">
        <f>(F78+F79)</f>
        <v>5782</v>
      </c>
      <c r="G77" s="138">
        <f>(E77-F77)/F77*100</f>
        <v>8.820477343479764</v>
      </c>
    </row>
    <row r="78" spans="1:7" ht="12.75" customHeight="1">
      <c r="A78" s="129" t="s">
        <v>32</v>
      </c>
      <c r="B78" s="100">
        <v>211</v>
      </c>
      <c r="C78" s="100">
        <v>88</v>
      </c>
      <c r="D78" s="136">
        <f>(B78-C78)/C78*100</f>
        <v>139.77272727272728</v>
      </c>
      <c r="E78" s="10">
        <f>SUM(JANUARY!B79+FEBRUARY!B79+MARCH!B79+APRIL!B79+MAY!B79+JUNE!B79+JULY!B79+AUGUST!B79)+B78</f>
        <v>2407</v>
      </c>
      <c r="F78" s="10">
        <f>SUM(JANUARY!C79+FEBRUARY!C79+MARCH!C79+APRIL!C79+MAY!C79+JUNE!C79+JULY!C79+AUGUST!C79)+C78</f>
        <v>1978</v>
      </c>
      <c r="G78" s="136">
        <f>(E78-F78)/F78*100</f>
        <v>21.688574317492417</v>
      </c>
    </row>
    <row r="79" spans="1:7" ht="12.75" customHeight="1">
      <c r="A79" s="129" t="s">
        <v>54</v>
      </c>
      <c r="B79" s="100">
        <v>343</v>
      </c>
      <c r="C79" s="100">
        <v>269</v>
      </c>
      <c r="D79" s="136">
        <f>(B79-C79)/C79*100</f>
        <v>27.509293680297397</v>
      </c>
      <c r="E79" s="10">
        <f>SUM(JANUARY!B80+FEBRUARY!B80+MARCH!B80+APRIL!B80+MAY!B80+JUNE!B80+JULY!B80+AUGUST!B80)+B79</f>
        <v>3885</v>
      </c>
      <c r="F79" s="10">
        <f>SUM(JANUARY!C80+FEBRUARY!C80+MARCH!C80+APRIL!C80+MAY!C80+JUNE!C80+JULY!C80+AUGUST!C80)+C79</f>
        <v>3804</v>
      </c>
      <c r="G79" s="136">
        <f>(E79-F79)/F79*100</f>
        <v>2.1293375394321767</v>
      </c>
    </row>
    <row r="80" spans="1:7" ht="12.75" customHeight="1">
      <c r="A80" s="129"/>
      <c r="B80" s="100"/>
      <c r="C80" s="100"/>
      <c r="D80" s="136"/>
      <c r="E80" s="100"/>
      <c r="F80" s="100"/>
      <c r="G80" s="136"/>
    </row>
    <row r="81" spans="1:7" ht="12.75" customHeight="1">
      <c r="A81" s="131" t="s">
        <v>34</v>
      </c>
      <c r="B81" s="100">
        <v>1068</v>
      </c>
      <c r="C81" s="100">
        <v>948</v>
      </c>
      <c r="D81" s="138">
        <f>(B81-C81)/C81*100</f>
        <v>12.658227848101266</v>
      </c>
      <c r="E81" s="142">
        <f>SUM(JANUARY!B82+FEBRUARY!B82+MARCH!B82+APRIL!B82+MAY!B82+JUNE!B82+JULY!B82+AUGUST!B82)+B81</f>
        <v>13690</v>
      </c>
      <c r="F81" s="142">
        <f>SUM(JANUARY!C82+FEBRUARY!C82+MARCH!C82+APRIL!C82+MAY!C82+JUNE!C82+JULY!C82+AUGUST!C82)+C81</f>
        <v>12219</v>
      </c>
      <c r="G81" s="138">
        <f>(E81-F81)/F81*100</f>
        <v>12.038628365660038</v>
      </c>
    </row>
    <row r="82" spans="1:7" ht="12.75" customHeight="1">
      <c r="A82" s="131" t="s">
        <v>35</v>
      </c>
      <c r="B82" s="100">
        <v>314</v>
      </c>
      <c r="C82" s="100">
        <v>309</v>
      </c>
      <c r="D82" s="138">
        <f>(B82-C82)/C82*100</f>
        <v>1.6181229773462782</v>
      </c>
      <c r="E82" s="142">
        <f>SUM(JANUARY!B83+FEBRUARY!B83+MARCH!B83+APRIL!B83+MAY!B83+JUNE!B83+JULY!B83+AUGUST!B83)+B82</f>
        <v>4074</v>
      </c>
      <c r="F82" s="142">
        <f>SUM(JANUARY!C83+FEBRUARY!C83+MARCH!C83+APRIL!C83+MAY!C83+JUNE!C83+JULY!C83+AUGUST!C83)+C82</f>
        <v>3984</v>
      </c>
      <c r="G82" s="138">
        <f>(E82-F82)/F82*100</f>
        <v>2.2590361445783134</v>
      </c>
    </row>
    <row r="83" spans="1:7" ht="12.75" customHeight="1">
      <c r="A83" s="131" t="s">
        <v>36</v>
      </c>
      <c r="B83" s="100">
        <v>15</v>
      </c>
      <c r="C83" s="100">
        <v>25</v>
      </c>
      <c r="D83" s="138">
        <f>(B83-C83)/C83*100</f>
        <v>-40</v>
      </c>
      <c r="E83" s="142">
        <f>SUM(JANUARY!B84+FEBRUARY!B84+MARCH!B84+APRIL!B84+MAY!B84+JUNE!B84+JULY!B84+AUGUST!B84)+B83</f>
        <v>717</v>
      </c>
      <c r="F83" s="142">
        <f>SUM(JANUARY!C84+FEBRUARY!C84+MARCH!C84+APRIL!C84+MAY!C84+JUNE!C84+JULY!C84+AUGUST!C84)+C83</f>
        <v>926</v>
      </c>
      <c r="G83" s="138">
        <f>(E83-F83)/F83*100</f>
        <v>-22.570194384449245</v>
      </c>
    </row>
    <row r="84" spans="1:7" ht="12.75" customHeight="1">
      <c r="A84" s="129"/>
      <c r="B84" s="100"/>
      <c r="C84" s="100"/>
      <c r="D84" s="136"/>
      <c r="E84" s="100"/>
      <c r="F84" s="100"/>
      <c r="G84" s="136"/>
    </row>
    <row r="85" spans="1:7" ht="12.75" customHeight="1">
      <c r="A85" s="131" t="s">
        <v>37</v>
      </c>
      <c r="B85" s="102">
        <f>SUM(B86:B88)</f>
        <v>537</v>
      </c>
      <c r="C85" s="102">
        <f>SUM(C86:C88)</f>
        <v>722</v>
      </c>
      <c r="D85" s="138">
        <f>(B85-C85)/C85*100</f>
        <v>-25.62326869806094</v>
      </c>
      <c r="E85" s="102">
        <f>SUM(E86:E88)</f>
        <v>27632</v>
      </c>
      <c r="F85" s="102">
        <f>SUM(F86:F88)</f>
        <v>26805</v>
      </c>
      <c r="G85" s="138">
        <f>(E85-F85)/F85*100</f>
        <v>3.085245290057825</v>
      </c>
    </row>
    <row r="86" spans="1:7" ht="12.75" customHeight="1">
      <c r="A86" s="129" t="s">
        <v>55</v>
      </c>
      <c r="B86" s="100">
        <v>118</v>
      </c>
      <c r="C86" s="100">
        <v>116</v>
      </c>
      <c r="D86" s="136">
        <f>(B86-C86)/C86*100</f>
        <v>1.7241379310344827</v>
      </c>
      <c r="E86" s="10">
        <f>SUM(JANUARY!B87+FEBRUARY!B87+MARCH!B87+APRIL!B87+MAY!B87+JUNE!B87+JULY!B87+AUGUST!B87)+B86</f>
        <v>4196</v>
      </c>
      <c r="F86" s="10">
        <f>SUM(JANUARY!C87+FEBRUARY!C87+MARCH!C87+APRIL!C87+MAY!C87+JUNE!C87+JULY!C87+AUGUST!C87)+C86</f>
        <v>4593</v>
      </c>
      <c r="G86" s="136">
        <f>(E86-F86)/F86*100</f>
        <v>-8.643588068800348</v>
      </c>
    </row>
    <row r="87" spans="1:7" ht="12.75" customHeight="1">
      <c r="A87" s="129" t="s">
        <v>56</v>
      </c>
      <c r="B87" s="100">
        <v>394</v>
      </c>
      <c r="C87" s="100">
        <v>563</v>
      </c>
      <c r="D87" s="136">
        <f>(B87-C87)/C87*100</f>
        <v>-30.017761989342805</v>
      </c>
      <c r="E87" s="10">
        <f>SUM(JANUARY!B88+FEBRUARY!B88+MARCH!B88+APRIL!B88+MAY!B88+JUNE!B88+JULY!B88+AUGUST!B88)+B87</f>
        <v>22007</v>
      </c>
      <c r="F87" s="10">
        <f>SUM(JANUARY!C88+FEBRUARY!C88+MARCH!C88+APRIL!C88+MAY!C88+JUNE!C88+JULY!C88+AUGUST!C88)+C87</f>
        <v>20800</v>
      </c>
      <c r="G87" s="136">
        <f>(E87-F87)/F87*100</f>
        <v>5.802884615384615</v>
      </c>
    </row>
    <row r="88" spans="1:7" ht="12.75" customHeight="1">
      <c r="A88" s="129" t="s">
        <v>40</v>
      </c>
      <c r="B88" s="100">
        <v>25</v>
      </c>
      <c r="C88" s="100">
        <v>43</v>
      </c>
      <c r="D88" s="136">
        <f>(B88-C88)/C88*100</f>
        <v>-41.86046511627907</v>
      </c>
      <c r="E88" s="10">
        <f>SUM(JANUARY!B89+FEBRUARY!B89+MARCH!B89+APRIL!B89+MAY!B89+JUNE!B89+JULY!B89+AUGUST!B89)+B88</f>
        <v>1429</v>
      </c>
      <c r="F88" s="10">
        <f>SUM(JANUARY!C89+FEBRUARY!C89+MARCH!C89+APRIL!C89+MAY!C89+JUNE!C89+JULY!C89+AUGUST!C89)+C88</f>
        <v>1412</v>
      </c>
      <c r="G88" s="136">
        <f>(E88-F88)/F88*100</f>
        <v>1.2039660056657222</v>
      </c>
    </row>
    <row r="89" spans="1:7" ht="12.75" customHeight="1">
      <c r="A89" s="129"/>
      <c r="B89" s="100"/>
      <c r="C89" s="100"/>
      <c r="D89" s="136"/>
      <c r="E89" s="100"/>
      <c r="F89" s="100"/>
      <c r="G89" s="136"/>
    </row>
    <row r="90" spans="1:7" ht="12.75" customHeight="1">
      <c r="A90" s="131" t="s">
        <v>41</v>
      </c>
      <c r="B90" s="102">
        <v>1288</v>
      </c>
      <c r="C90" s="102">
        <v>2066</v>
      </c>
      <c r="D90" s="138">
        <f>(B90-C90)/C90*100</f>
        <v>-37.65730880929332</v>
      </c>
      <c r="E90" s="142">
        <f>SUM(JANUARY!B91+FEBRUARY!B91+MARCH!B91+APRIL!B91+MAY!B91+JUNE!B91+JULY!B91+AUGUST!B91)+B90</f>
        <v>22478</v>
      </c>
      <c r="F90" s="142">
        <f>SUM(JANUARY!C91+FEBRUARY!C91+MARCH!C91+APRIL!C91+MAY!C91+JUNE!C91+JULY!C91+AUGUST!C91)+C90</f>
        <v>21504</v>
      </c>
      <c r="G90" s="138">
        <f>(E90-F90)/F90*100</f>
        <v>4.5293898809523805</v>
      </c>
    </row>
    <row r="91" spans="1:7" ht="12.75" customHeight="1">
      <c r="A91" s="131" t="s">
        <v>42</v>
      </c>
      <c r="B91" s="102">
        <v>22</v>
      </c>
      <c r="C91" s="102">
        <v>19</v>
      </c>
      <c r="D91" s="137">
        <f>(B91-C91)/C91*100</f>
        <v>15.789473684210526</v>
      </c>
      <c r="E91" s="142">
        <f>SUM(JANUARY!B92+FEBRUARY!B92+MARCH!B92+APRIL!B92+MAY!B92+JUNE!B92+JULY!B92+AUGUST!B92)+B91</f>
        <v>166</v>
      </c>
      <c r="F91" s="142">
        <f>SUM(JANUARY!C92+FEBRUARY!C92+MARCH!C92+APRIL!C92+MAY!C92+JUNE!C92+JULY!C92+AUGUST!C92)+C91</f>
        <v>217</v>
      </c>
      <c r="G91" s="137">
        <f>(E91-F91)/F91*100</f>
        <v>-23.502304147465438</v>
      </c>
    </row>
    <row r="92" spans="1:7" ht="12.75" customHeight="1">
      <c r="A92" s="131" t="s">
        <v>43</v>
      </c>
      <c r="B92" s="102">
        <v>28</v>
      </c>
      <c r="C92" s="102">
        <v>54</v>
      </c>
      <c r="D92" s="137">
        <f>(B92-C92)/C92*100</f>
        <v>-48.148148148148145</v>
      </c>
      <c r="E92" s="142">
        <f>SUM(JANUARY!B93+FEBRUARY!B93+MARCH!B93+APRIL!B93+MAY!B93+JUNE!B93+JULY!B93+AUGUST!B93)+B92</f>
        <v>980</v>
      </c>
      <c r="F92" s="142">
        <f>SUM(JANUARY!C93+FEBRUARY!C93+MARCH!C93+APRIL!C93+MAY!C93+JUNE!C93+JULY!C93+AUGUST!C93)+C92</f>
        <v>1253</v>
      </c>
      <c r="G92" s="137">
        <f>(E92-F92)/F92*100</f>
        <v>-21.787709497206702</v>
      </c>
    </row>
    <row r="93" spans="1:7" ht="12.75" customHeight="1">
      <c r="A93" s="131" t="s">
        <v>44</v>
      </c>
      <c r="B93" s="102">
        <v>20</v>
      </c>
      <c r="C93" s="102">
        <v>11</v>
      </c>
      <c r="D93" s="137">
        <f>(B93-C93)/C93*100</f>
        <v>81.81818181818183</v>
      </c>
      <c r="E93" s="142">
        <f>SUM(JANUARY!B94+FEBRUARY!B94+MARCH!B94+APRIL!B94+MAY!B94+JUNE!B94+JULY!B94+AUGUST!B94)+B93</f>
        <v>11858</v>
      </c>
      <c r="F93" s="142">
        <f>SUM(JANUARY!C94+FEBRUARY!C94+MARCH!C94+APRIL!C94+MAY!C94+JUNE!C94+JULY!C94+AUGUST!C94)+C93</f>
        <v>11383</v>
      </c>
      <c r="G93" s="137">
        <f>(E93-F93)/F93*100</f>
        <v>4.172889396468418</v>
      </c>
    </row>
    <row r="94" spans="1:7" ht="12.75" customHeight="1">
      <c r="A94" s="129"/>
      <c r="B94" s="100"/>
      <c r="C94" s="100"/>
      <c r="D94" s="136"/>
      <c r="E94" s="100"/>
      <c r="F94" s="100"/>
      <c r="G94" s="136"/>
    </row>
    <row r="95" spans="1:7" ht="12.75" customHeight="1">
      <c r="A95" s="131" t="s">
        <v>45</v>
      </c>
      <c r="B95" s="102">
        <f>SUM(B56+B60+B64)</f>
        <v>57932</v>
      </c>
      <c r="C95" s="102">
        <f>SUM(C56+C60+C64)</f>
        <v>55748</v>
      </c>
      <c r="D95" s="137">
        <f>(B95-C95)/C95*100</f>
        <v>3.917629331993973</v>
      </c>
      <c r="E95" s="102">
        <f>SUM(E56+E60+E64)</f>
        <v>981081</v>
      </c>
      <c r="F95" s="102">
        <f>SUM(F56+F60+F64)</f>
        <v>1017294</v>
      </c>
      <c r="G95" s="137">
        <f>(E95-F95)/F95*100</f>
        <v>-3.559737892880524</v>
      </c>
    </row>
    <row r="96" spans="1:7" ht="12.75" customHeight="1">
      <c r="A96" s="178" t="s">
        <v>149</v>
      </c>
      <c r="B96" s="178"/>
      <c r="C96" s="178"/>
      <c r="D96" s="178"/>
      <c r="E96" s="178"/>
      <c r="F96" s="178"/>
      <c r="G96" s="178"/>
    </row>
    <row r="97" spans="1:7" ht="12.75" customHeight="1">
      <c r="A97" s="178"/>
      <c r="B97" s="178"/>
      <c r="C97" s="178"/>
      <c r="D97" s="178"/>
      <c r="E97" s="178"/>
      <c r="F97" s="178"/>
      <c r="G97" s="178"/>
    </row>
  </sheetData>
  <sheetProtection/>
  <mergeCells count="5">
    <mergeCell ref="E7:F7"/>
    <mergeCell ref="A38:G38"/>
    <mergeCell ref="A96:G96"/>
    <mergeCell ref="E53:F53"/>
    <mergeCell ref="A97:G9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Delancey</cp:lastModifiedBy>
  <cp:lastPrinted>2012-01-30T19:10:58Z</cp:lastPrinted>
  <dcterms:created xsi:type="dcterms:W3CDTF">2001-10-08T18:13:55Z</dcterms:created>
  <dcterms:modified xsi:type="dcterms:W3CDTF">2012-01-30T19:24:40Z</dcterms:modified>
  <cp:category/>
  <cp:version/>
  <cp:contentType/>
  <cp:contentStatus/>
</cp:coreProperties>
</file>