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715" firstSheet="8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<sst xmlns="http://schemas.openxmlformats.org/spreadsheetml/2006/main" count="986" uniqueCount="152">
  <si>
    <t>BAHAMAS MINISTRY OF TOURISM</t>
  </si>
  <si>
    <t>FOREIGN ARRIVALS BY FIRST PORT OF ENTRY</t>
  </si>
  <si>
    <t xml:space="preserve"> </t>
  </si>
  <si>
    <t>YEAR TO DATE</t>
  </si>
  <si>
    <t>NEW PROVIDENCE</t>
  </si>
  <si>
    <t>% CHG</t>
  </si>
  <si>
    <t>Air</t>
  </si>
  <si>
    <t>Sea</t>
  </si>
  <si>
    <t>Total</t>
  </si>
  <si>
    <t>GRAND BAHAMA</t>
  </si>
  <si>
    <t>FAMILY ISLANDS</t>
  </si>
  <si>
    <t>ALL BAHAMAS</t>
  </si>
  <si>
    <t>THESE FIGURES ARE PRELIMINARY AND SUBJECT TO REVISION.</t>
  </si>
  <si>
    <t>FOREIGN AIR ARRIVALS TO THE BAHAMAS</t>
  </si>
  <si>
    <t>BY FIRST PORT OF ENTRY</t>
  </si>
  <si>
    <t xml:space="preserve">        YEAR TO DATE</t>
  </si>
  <si>
    <t>ISLAND</t>
  </si>
  <si>
    <t>% Chg</t>
  </si>
  <si>
    <t>Nassau</t>
  </si>
  <si>
    <t>Paradise Island</t>
  </si>
  <si>
    <t>Freeport</t>
  </si>
  <si>
    <t>West End</t>
  </si>
  <si>
    <t>THE OUT ISLANDS</t>
  </si>
  <si>
    <t>ABACO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</si>
  <si>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</si>
  <si>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</si>
  <si>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</si>
  <si>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</si>
  <si>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</si>
  <si>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</si>
  <si>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</si>
  <si>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</si>
  <si>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</si>
  <si>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</si>
  <si>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</si>
  <si>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</si>
  <si>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</si>
  <si>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</si>
  <si>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</si>
  <si>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</si>
  <si>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</si>
  <si>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EXUMA</t>
  </si>
  <si>
    <t>INAGUA</t>
  </si>
  <si>
    <t>LONG ISLAND</t>
  </si>
  <si>
    <t>SAN SALVADOR</t>
  </si>
  <si>
    <t>TOTAL</t>
  </si>
  <si>
    <t>THE BAHAMAS MINISTRY OF TOURISM</t>
  </si>
  <si>
    <t xml:space="preserve"> % CHG</t>
  </si>
  <si>
    <t>%CHG</t>
  </si>
  <si>
    <t>THE BAHAMAS</t>
  </si>
  <si>
    <t>NASSAU/PI</t>
  </si>
  <si>
    <t>THESE FIGURES ARE PRELIMINARY &amp; SUBJECT TO REVISION</t>
  </si>
  <si>
    <t>FOREIGN AIR ARRIVALS TO THE ISLANDS OF THE BAHAMAS</t>
  </si>
  <si>
    <t>Berry Islands</t>
  </si>
  <si>
    <t>Great Harbour Cay</t>
  </si>
  <si>
    <t>Governor's Harbour</t>
  </si>
  <si>
    <t>North Eleuthera</t>
  </si>
  <si>
    <t>THESE FIGURES ARE PRELIMINARY &amp; SUBJECT TO REVISION.</t>
  </si>
  <si>
    <t>% Chg.</t>
  </si>
  <si>
    <t>Year to Date</t>
  </si>
  <si>
    <t>FOREIGN AIR ARRIVALS</t>
  </si>
  <si>
    <t xml:space="preserve">          </t>
  </si>
  <si>
    <t>JAN '08</t>
  </si>
  <si>
    <t>FEB 08</t>
  </si>
  <si>
    <t>YTD FEB '08</t>
  </si>
  <si>
    <t>FEB '08</t>
  </si>
  <si>
    <t>MAR 08</t>
  </si>
  <si>
    <t>YTD MAR '08</t>
  </si>
  <si>
    <t>MAR '08</t>
  </si>
  <si>
    <t>APR 08</t>
  </si>
  <si>
    <t>YTD APR '08</t>
  </si>
  <si>
    <t>APR '08</t>
  </si>
  <si>
    <t>MAY 2008</t>
  </si>
  <si>
    <t>YTD MAY '08</t>
  </si>
  <si>
    <t>MAY 08</t>
  </si>
  <si>
    <t>JUN 2008</t>
  </si>
  <si>
    <t>YTD JUN '08</t>
  </si>
  <si>
    <t>JUN '08</t>
  </si>
  <si>
    <t>JUL 2008</t>
  </si>
  <si>
    <t>YTD JUL '08</t>
  </si>
  <si>
    <t>JUL '08</t>
  </si>
  <si>
    <t>YTD 2008</t>
  </si>
  <si>
    <t>AUG '08</t>
  </si>
  <si>
    <t>YTD AUG '08</t>
  </si>
  <si>
    <t>SEP '08</t>
  </si>
  <si>
    <t>YTD SEP '08</t>
  </si>
  <si>
    <t>OCT '08</t>
  </si>
  <si>
    <t>YTD OCT '08</t>
  </si>
  <si>
    <t>NOV '08</t>
  </si>
  <si>
    <t>YTD NOV '08</t>
  </si>
  <si>
    <t>DEC '08</t>
  </si>
  <si>
    <t>YTD DEC '08</t>
  </si>
  <si>
    <t xml:space="preserve">visitors and transit arrivals to The Bahamas excluding ship crews, diplomatic personnel and returning </t>
  </si>
  <si>
    <t xml:space="preserve">residents.  They take no account of multiple entries made by the same visitors at different ports in The </t>
  </si>
  <si>
    <t>Bahamas and do not necessarily indicate the place of stay of visitors.</t>
  </si>
  <si>
    <t xml:space="preserve">These statistics provided by the Immigration Department are a manual immigration card count of all foreign </t>
  </si>
  <si>
    <t>Spanish Cay</t>
  </si>
  <si>
    <t>DECEMBER 2009 PRELIMINARY</t>
  </si>
  <si>
    <t>REVISED JANUARY 2009 PRELIMINARY</t>
  </si>
  <si>
    <t>JAN '09</t>
  </si>
  <si>
    <t>FEBRUARY 2009 PRELIMINARY</t>
  </si>
  <si>
    <t>FEB 09</t>
  </si>
  <si>
    <t>YTD FEB '09</t>
  </si>
  <si>
    <t>MARCH 2009 PRELIMINARY</t>
  </si>
  <si>
    <t>MAR 09</t>
  </si>
  <si>
    <t>YTD MAR '09</t>
  </si>
  <si>
    <t>APRIL 2009 PRELIMINARY</t>
  </si>
  <si>
    <t>APR 09</t>
  </si>
  <si>
    <t>YTD APR '09</t>
  </si>
  <si>
    <t>MAY 2009 PRELIMINARY</t>
  </si>
  <si>
    <t>MAY 2009</t>
  </si>
  <si>
    <t>YTD MAY '09</t>
  </si>
  <si>
    <t>JUNE 2009 PRELIMINARY</t>
  </si>
  <si>
    <t>JUN 2009</t>
  </si>
  <si>
    <t>YTD JUN '09</t>
  </si>
  <si>
    <t>JULY 2009 PRELIMINARY</t>
  </si>
  <si>
    <t>JUL 2009</t>
  </si>
  <si>
    <t>YTD JUL '09</t>
  </si>
  <si>
    <t>AUGUST 2009 PRELIMINARY</t>
  </si>
  <si>
    <t>AUG '09</t>
  </si>
  <si>
    <t>SEPTEMBER 2009 PRELIMINARY</t>
  </si>
  <si>
    <t>SEP '09</t>
  </si>
  <si>
    <t>YTD SEP '09</t>
  </si>
  <si>
    <t>OCTOBER 2009 PRELIMINARY</t>
  </si>
  <si>
    <t>OCT '09</t>
  </si>
  <si>
    <t>YTD OCT '09</t>
  </si>
  <si>
    <t>NOVEMBER 2009 PRELIMINARY</t>
  </si>
  <si>
    <t>NOV '09</t>
  </si>
  <si>
    <t>YTD NOV '09</t>
  </si>
  <si>
    <t>DEC '09</t>
  </si>
  <si>
    <t>JANUARY 2009</t>
  </si>
  <si>
    <t>FEBRUARY 2009</t>
  </si>
  <si>
    <t>FEB '09</t>
  </si>
  <si>
    <t>MARCH 2009</t>
  </si>
  <si>
    <t>MAR '09</t>
  </si>
  <si>
    <t>APRIL 2009</t>
  </si>
  <si>
    <t>APR '09</t>
  </si>
  <si>
    <t>MAY 09</t>
  </si>
  <si>
    <t>JUNE 2009</t>
  </si>
  <si>
    <t>JUN '09</t>
  </si>
  <si>
    <t>JULY 2009</t>
  </si>
  <si>
    <t>JUL '09</t>
  </si>
  <si>
    <t>YTD 2009</t>
  </si>
  <si>
    <t>AUGUST 2009</t>
  </si>
  <si>
    <t>YTD AUG '09</t>
  </si>
  <si>
    <t>SEPTEMBER 2009</t>
  </si>
  <si>
    <t>OCTOBER 2009</t>
  </si>
  <si>
    <t>NOVEMBER 2009</t>
  </si>
  <si>
    <t>DECEMBER 2009</t>
  </si>
  <si>
    <t>YTD DEC '09</t>
  </si>
  <si>
    <t>Club Med San Salvador was closed in Sept. 2009. Four Seasons Exuma was already closed by Sept. 2009.</t>
  </si>
  <si>
    <t>Four Seasons Exuma was closed by October 2009.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</si>
</sst>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_(* #,##0_);_(* \(#,##0\);_(* &quot;-&quot;??_);_(@_)"/>
    <numFmt numFmtId="169" formatCode="0.0"/>
    <numFmt numFmtId="170" formatCode="mm/dd/yy"/>
    <numFmt numFmtId="171" formatCode="\2\5\ \A\p\r\ \9\7"/>
    <numFmt numFmtId="172" formatCode="0.000_)"/>
    <numFmt numFmtId="173" formatCode="0.0000_)"/>
    <numFmt numFmtId="174" formatCode="dd\-mmm\-yy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0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164" fontId="7" fillId="0" borderId="0" xfId="0" applyFont="1" applyAlignment="1" quotePrefix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33" borderId="0" xfId="0" applyFont="1" applyFill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Alignment="1">
      <alignment horizontal="left"/>
    </xf>
    <xf numFmtId="15" fontId="8" fillId="0" borderId="0" xfId="0" applyNumberFormat="1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7" fillId="0" borderId="0" xfId="0" applyFont="1" applyAlignment="1" applyProtection="1" quotePrefix="1">
      <alignment horizontal="right"/>
      <protection/>
    </xf>
    <xf numFmtId="168" fontId="8" fillId="0" borderId="0" xfId="42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 quotePrefix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8" fontId="7" fillId="0" borderId="0" xfId="42" applyNumberFormat="1" applyFont="1" applyAlignment="1" applyProtection="1" quotePrefix="1">
      <alignment horizontal="right"/>
      <protection/>
    </xf>
    <xf numFmtId="168" fontId="7" fillId="0" borderId="0" xfId="42" applyNumberFormat="1" applyFont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22" fontId="7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5" fillId="0" borderId="0" xfId="59" applyFont="1" applyAlignment="1">
      <alignment horizontal="centerContinuous"/>
      <protection/>
    </xf>
    <xf numFmtId="0" fontId="8" fillId="0" borderId="0" xfId="59">
      <alignment/>
      <protection/>
    </xf>
    <xf numFmtId="49" fontId="5" fillId="0" borderId="0" xfId="59" applyNumberFormat="1" applyFont="1" applyAlignment="1">
      <alignment horizontal="centerContinuous"/>
      <protection/>
    </xf>
    <xf numFmtId="49" fontId="5" fillId="0" borderId="0" xfId="59" applyNumberFormat="1" applyFont="1" applyAlignment="1" applyProtection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>
      <alignment/>
      <protection/>
    </xf>
    <xf numFmtId="0" fontId="8" fillId="0" borderId="0" xfId="59" applyFont="1" applyAlignment="1" applyProtection="1">
      <alignment horizontal="left"/>
      <protection/>
    </xf>
    <xf numFmtId="0" fontId="8" fillId="0" borderId="0" xfId="59" applyFont="1" applyAlignment="1" applyProtection="1">
      <alignment horizontal="fill"/>
      <protection/>
    </xf>
    <xf numFmtId="0" fontId="7" fillId="0" borderId="0" xfId="59" applyFont="1" applyAlignment="1" quotePrefix="1">
      <alignment horizontal="right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 applyProtection="1">
      <alignment horizontal="left"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 applyProtection="1">
      <alignment horizontal="center"/>
      <protection/>
    </xf>
    <xf numFmtId="37" fontId="8" fillId="0" borderId="0" xfId="59" applyNumberFormat="1" applyFont="1" applyProtection="1">
      <alignment/>
      <protection/>
    </xf>
    <xf numFmtId="175" fontId="8" fillId="0" borderId="0" xfId="59" applyNumberFormat="1" applyFont="1" applyProtection="1">
      <alignment/>
      <protection/>
    </xf>
    <xf numFmtId="0" fontId="7" fillId="0" borderId="0" xfId="59" applyFont="1" applyAlignment="1" applyProtection="1">
      <alignment horizontal="center"/>
      <protection/>
    </xf>
    <xf numFmtId="37" fontId="7" fillId="0" borderId="0" xfId="59" applyNumberFormat="1" applyFont="1" applyProtection="1">
      <alignment/>
      <protection/>
    </xf>
    <xf numFmtId="175" fontId="7" fillId="0" borderId="0" xfId="59" applyNumberFormat="1" applyFont="1" applyProtection="1">
      <alignment/>
      <protection/>
    </xf>
    <xf numFmtId="175" fontId="8" fillId="0" borderId="0" xfId="59" applyNumberFormat="1" applyFont="1" applyAlignment="1" applyProtection="1">
      <alignment horizontal="left"/>
      <protection/>
    </xf>
    <xf numFmtId="0" fontId="7" fillId="33" borderId="0" xfId="59" applyFont="1" applyFill="1" applyAlignment="1" applyProtection="1">
      <alignment horizontal="center"/>
      <protection/>
    </xf>
    <xf numFmtId="37" fontId="7" fillId="33" borderId="0" xfId="59" applyNumberFormat="1" applyFont="1" applyFill="1" applyProtection="1">
      <alignment/>
      <protection/>
    </xf>
    <xf numFmtId="175" fontId="7" fillId="33" borderId="0" xfId="59" applyNumberFormat="1" applyFont="1" applyFill="1" applyProtection="1">
      <alignment/>
      <protection/>
    </xf>
    <xf numFmtId="166" fontId="8" fillId="0" borderId="0" xfId="59" applyNumberFormat="1" applyFont="1" applyProtection="1">
      <alignment/>
      <protection/>
    </xf>
    <xf numFmtId="166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22" fontId="7" fillId="0" borderId="0" xfId="59" applyNumberFormat="1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49" fontId="5" fillId="0" borderId="0" xfId="59" applyNumberFormat="1" applyFont="1" applyAlignment="1">
      <alignment horizontal="centerContinuous"/>
      <protection/>
    </xf>
    <xf numFmtId="0" fontId="8" fillId="0" borderId="0" xfId="59" applyFont="1" applyAlignment="1">
      <alignment horizontal="centerContinuous"/>
      <protection/>
    </xf>
    <xf numFmtId="0" fontId="7" fillId="0" borderId="0" xfId="59" applyFont="1" applyAlignment="1" applyProtection="1">
      <alignment horizontal="centerContinuous"/>
      <protection/>
    </xf>
    <xf numFmtId="0" fontId="7" fillId="0" borderId="0" xfId="59" applyFont="1">
      <alignment/>
      <protection/>
    </xf>
    <xf numFmtId="0" fontId="7" fillId="0" borderId="0" xfId="59" applyFont="1" applyAlignment="1" applyProtection="1" quotePrefix="1">
      <alignment horizontal="right"/>
      <protection/>
    </xf>
    <xf numFmtId="0" fontId="7" fillId="0" borderId="0" xfId="59" applyFont="1" applyAlignment="1" applyProtection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0" fontId="7" fillId="0" borderId="0" xfId="59" applyFont="1" applyAlignment="1" applyProtection="1" quotePrefix="1">
      <alignment horizontal="center"/>
      <protection/>
    </xf>
    <xf numFmtId="175" fontId="7" fillId="0" borderId="0" xfId="59" applyNumberFormat="1" applyFont="1" applyAlignment="1" applyProtection="1">
      <alignment horizontal="center"/>
      <protection/>
    </xf>
    <xf numFmtId="37" fontId="8" fillId="0" borderId="0" xfId="59" applyNumberFormat="1" applyFont="1" applyAlignment="1" applyProtection="1">
      <alignment horizontal="right"/>
      <protection/>
    </xf>
    <xf numFmtId="175" fontId="7" fillId="0" borderId="0" xfId="59" applyNumberFormat="1" applyFont="1" applyProtection="1">
      <alignment/>
      <protection/>
    </xf>
    <xf numFmtId="0" fontId="8" fillId="0" borderId="0" xfId="58">
      <alignment/>
      <protection/>
    </xf>
    <xf numFmtId="0" fontId="7" fillId="0" borderId="0" xfId="58" applyFont="1" applyAlignment="1" quotePrefix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8" fillId="0" borderId="0" xfId="58" applyAlignment="1">
      <alignment horizontal="center"/>
      <protection/>
    </xf>
    <xf numFmtId="168" fontId="8" fillId="0" borderId="0" xfId="42" applyNumberFormat="1" applyFont="1" applyAlignment="1">
      <alignment/>
    </xf>
    <xf numFmtId="175" fontId="8" fillId="0" borderId="0" xfId="58" applyNumberFormat="1">
      <alignment/>
      <protection/>
    </xf>
    <xf numFmtId="168" fontId="8" fillId="0" borderId="0" xfId="42" applyNumberFormat="1" applyFont="1" applyAlignment="1">
      <alignment/>
    </xf>
    <xf numFmtId="175" fontId="8" fillId="0" borderId="0" xfId="58" applyNumberFormat="1" applyFont="1">
      <alignment/>
      <protection/>
    </xf>
    <xf numFmtId="168" fontId="7" fillId="0" borderId="0" xfId="42" applyNumberFormat="1" applyFont="1" applyAlignment="1">
      <alignment/>
    </xf>
    <xf numFmtId="175" fontId="7" fillId="0" borderId="0" xfId="58" applyNumberFormat="1" applyFont="1">
      <alignment/>
      <protection/>
    </xf>
    <xf numFmtId="165" fontId="7" fillId="0" borderId="0" xfId="0" applyNumberFormat="1" applyFont="1" applyAlignment="1" applyProtection="1">
      <alignment horizontal="right"/>
      <protection/>
    </xf>
    <xf numFmtId="0" fontId="5" fillId="0" borderId="0" xfId="57" applyFont="1" applyAlignment="1">
      <alignment horizontal="centerContinuous"/>
      <protection/>
    </xf>
    <xf numFmtId="0" fontId="13" fillId="0" borderId="0" xfId="57" applyFont="1" applyAlignment="1">
      <alignment horizontal="centerContinuous"/>
      <protection/>
    </xf>
    <xf numFmtId="0" fontId="13" fillId="0" borderId="0" xfId="57" applyFont="1">
      <alignment/>
      <protection/>
    </xf>
    <xf numFmtId="0" fontId="12" fillId="0" borderId="0" xfId="57">
      <alignment/>
      <protection/>
    </xf>
    <xf numFmtId="17" fontId="5" fillId="0" borderId="0" xfId="57" applyNumberFormat="1" applyFont="1" applyAlignment="1" quotePrefix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7" fillId="0" borderId="0" xfId="57" applyFont="1">
      <alignment/>
      <protection/>
    </xf>
    <xf numFmtId="0" fontId="7" fillId="0" borderId="0" xfId="57" applyFont="1" applyAlignment="1" quotePrefix="1">
      <alignment horizontal="center"/>
      <protection/>
    </xf>
    <xf numFmtId="0" fontId="7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169" fontId="8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8" fillId="0" borderId="0" xfId="57" applyNumberFormat="1" applyFont="1">
      <alignment/>
      <protection/>
    </xf>
    <xf numFmtId="0" fontId="8" fillId="0" borderId="0" xfId="58" applyFont="1">
      <alignment/>
      <protection/>
    </xf>
    <xf numFmtId="0" fontId="5" fillId="0" borderId="0" xfId="60" applyFont="1" applyAlignment="1">
      <alignment horizontal="centerContinuous"/>
      <protection/>
    </xf>
    <xf numFmtId="0" fontId="13" fillId="0" borderId="0" xfId="60" applyFont="1" applyAlignment="1">
      <alignment horizontal="centerContinuous"/>
      <protection/>
    </xf>
    <xf numFmtId="0" fontId="13" fillId="0" borderId="0" xfId="60" applyFont="1">
      <alignment/>
      <protection/>
    </xf>
    <xf numFmtId="0" fontId="12" fillId="0" borderId="0" xfId="60">
      <alignment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11" fillId="0" borderId="0" xfId="60" applyFont="1" applyAlignment="1">
      <alignment horizontal="centerContinuous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 quotePrefix="1">
      <alignment horizontal="center"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169" fontId="8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22" fontId="8" fillId="0" borderId="0" xfId="57" applyNumberFormat="1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168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13" fillId="0" borderId="0" xfId="57" applyFont="1" applyAlignment="1">
      <alignment horizontal="center"/>
      <protection/>
    </xf>
    <xf numFmtId="1" fontId="8" fillId="0" borderId="0" xfId="42" applyNumberFormat="1" applyFont="1" applyAlignment="1" applyProtection="1" quotePrefix="1">
      <alignment horizontal="right"/>
      <protection/>
    </xf>
    <xf numFmtId="1" fontId="7" fillId="0" borderId="0" xfId="42" applyNumberFormat="1" applyFont="1" applyAlignment="1">
      <alignment/>
    </xf>
    <xf numFmtId="164" fontId="6" fillId="0" borderId="0" xfId="0" applyFont="1" applyAlignment="1">
      <alignment/>
    </xf>
    <xf numFmtId="164" fontId="17" fillId="0" borderId="0" xfId="0" applyFont="1" applyAlignment="1">
      <alignment/>
    </xf>
    <xf numFmtId="164" fontId="7" fillId="0" borderId="0" xfId="0" applyFont="1" applyBorder="1" applyAlignment="1">
      <alignment horizontal="right"/>
    </xf>
    <xf numFmtId="0" fontId="6" fillId="0" borderId="0" xfId="60" applyFont="1" applyAlignment="1">
      <alignment horizontal="left"/>
      <protection/>
    </xf>
    <xf numFmtId="164" fontId="7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174" fontId="8" fillId="0" borderId="0" xfId="0" applyNumberFormat="1" applyFont="1" applyAlignment="1" applyProtection="1">
      <alignment horizontal="center"/>
      <protection/>
    </xf>
    <xf numFmtId="0" fontId="11" fillId="0" borderId="0" xfId="58" applyFont="1" applyAlignment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0" fontId="8" fillId="0" borderId="0" xfId="58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15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22" fontId="8" fillId="0" borderId="0" xfId="57" applyNumberFormat="1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22" fontId="18" fillId="0" borderId="0" xfId="60" applyNumberFormat="1" applyFont="1" applyAlignment="1">
      <alignment horizontal="left"/>
      <protection/>
    </xf>
    <xf numFmtId="0" fontId="8" fillId="0" borderId="0" xfId="57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August 2001" xfId="57"/>
    <cellStyle name="Normal_Prelim June 2001" xfId="58"/>
    <cellStyle name="Normal_PRELIM MAY 2001" xfId="59"/>
    <cellStyle name="Normal_Prelim September 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C16" sqref="C16"/>
    </sheetView>
  </sheetViews>
  <sheetFormatPr defaultColWidth="10.875" defaultRowHeight="12.75"/>
  <cols>
    <col min="1" max="1" width="21.25390625" style="0" customWidth="1"/>
    <col min="2" max="3" width="10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15.75">
      <c r="A2" s="1"/>
      <c r="B2" s="2"/>
      <c r="C2" s="2"/>
      <c r="D2" s="2"/>
      <c r="E2" s="2"/>
      <c r="F2" s="1"/>
      <c r="G2" s="1"/>
    </row>
    <row r="3" spans="1:7" ht="15.75">
      <c r="A3" s="158" t="s">
        <v>98</v>
      </c>
      <c r="B3" s="158"/>
      <c r="C3" s="158"/>
      <c r="D3" s="158"/>
      <c r="E3" s="158"/>
      <c r="F3" s="158"/>
      <c r="G3" s="158"/>
    </row>
    <row r="4" spans="1:7" ht="15.75">
      <c r="A4" s="4"/>
      <c r="B4" s="1"/>
      <c r="C4" s="2"/>
      <c r="D4" s="2"/>
      <c r="E4" s="2"/>
      <c r="F4" s="1"/>
      <c r="G4" s="1"/>
    </row>
    <row r="5" spans="1:7" ht="15.75">
      <c r="A5" s="1" t="s">
        <v>1</v>
      </c>
      <c r="B5" s="2"/>
      <c r="C5" s="1"/>
      <c r="D5" s="1"/>
      <c r="E5" s="1"/>
      <c r="F5" s="1"/>
      <c r="G5" s="1"/>
    </row>
    <row r="6" spans="1:7" ht="15.75">
      <c r="A6" s="159"/>
      <c r="B6" s="159"/>
      <c r="C6" s="159"/>
      <c r="D6" s="159"/>
      <c r="E6" s="159"/>
      <c r="F6" s="159"/>
      <c r="G6" s="159"/>
    </row>
    <row r="8" spans="5:6" ht="12.75">
      <c r="E8" s="5" t="s">
        <v>3</v>
      </c>
      <c r="F8" s="5"/>
    </row>
    <row r="9" spans="1:7" ht="12.75">
      <c r="A9" s="5"/>
      <c r="B9" s="6"/>
      <c r="C9" s="6"/>
      <c r="D9" s="6"/>
      <c r="E9" s="6"/>
      <c r="F9" s="5"/>
      <c r="G9" s="6"/>
    </row>
    <row r="10" spans="1:7" ht="14.25" customHeight="1">
      <c r="A10" s="6" t="s">
        <v>4</v>
      </c>
      <c r="B10" s="7" t="s">
        <v>99</v>
      </c>
      <c r="C10" s="7" t="s">
        <v>62</v>
      </c>
      <c r="D10" s="8" t="s">
        <v>5</v>
      </c>
      <c r="E10" s="7" t="s">
        <v>99</v>
      </c>
      <c r="F10" s="7" t="s">
        <v>62</v>
      </c>
      <c r="G10" s="8" t="s">
        <v>5</v>
      </c>
    </row>
    <row r="11" spans="1:7" ht="12.75">
      <c r="A11" s="9" t="s">
        <v>6</v>
      </c>
      <c r="B11" s="10">
        <v>68880</v>
      </c>
      <c r="C11" s="10">
        <v>81923</v>
      </c>
      <c r="D11" s="11">
        <f>(+B11-C11)/C11*100</f>
        <v>-15.921047813190434</v>
      </c>
      <c r="E11" s="10">
        <f>B11</f>
        <v>68880</v>
      </c>
      <c r="F11" s="10">
        <f>C11</f>
        <v>81923</v>
      </c>
      <c r="G11" s="11">
        <f>(+E11-F11)/F11*100</f>
        <v>-15.921047813190434</v>
      </c>
    </row>
    <row r="12" spans="1:7" ht="12.75">
      <c r="A12" s="9" t="s">
        <v>7</v>
      </c>
      <c r="B12" s="10">
        <v>159797</v>
      </c>
      <c r="C12" s="10">
        <v>130931</v>
      </c>
      <c r="D12" s="11">
        <f>(+B12-C12)/C12*100</f>
        <v>22.046726901955992</v>
      </c>
      <c r="E12" s="10">
        <f>B12</f>
        <v>159797</v>
      </c>
      <c r="F12" s="10">
        <f>C12</f>
        <v>130931</v>
      </c>
      <c r="G12" s="11">
        <f>(+E12-F12)/F12*100</f>
        <v>22.046726901955992</v>
      </c>
    </row>
    <row r="13" spans="1:7" ht="12.75">
      <c r="A13" s="9" t="s">
        <v>8</v>
      </c>
      <c r="B13" s="12">
        <f>SUM(B11:B12)</f>
        <v>228677</v>
      </c>
      <c r="C13" s="12">
        <f>SUM(C11:C12)</f>
        <v>212854</v>
      </c>
      <c r="D13" s="13">
        <f>(+B13-C13)/C13*100</f>
        <v>7.4337339209035305</v>
      </c>
      <c r="E13" s="12">
        <f>SUM(E11:E12)</f>
        <v>228677</v>
      </c>
      <c r="F13" s="12">
        <f>SUM(F11:F12)</f>
        <v>212854</v>
      </c>
      <c r="G13" s="13">
        <f>(+E13-F13)/F13*100</f>
        <v>7.4337339209035305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5" t="s">
        <v>2</v>
      </c>
      <c r="F14" s="15" t="s">
        <v>2</v>
      </c>
      <c r="G14" s="16" t="s">
        <v>2</v>
      </c>
    </row>
    <row r="15" spans="1:7" ht="12.75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10583</v>
      </c>
      <c r="C17" s="10">
        <v>14264</v>
      </c>
      <c r="D17" s="11">
        <f>(+B17-C17)/C17*100</f>
        <v>-25.80622546270331</v>
      </c>
      <c r="E17" s="10">
        <f>B17</f>
        <v>10583</v>
      </c>
      <c r="F17" s="10">
        <f>C17</f>
        <v>14264</v>
      </c>
      <c r="G17" s="11">
        <f>(+E17-F17)/F17*100</f>
        <v>-25.80622546270331</v>
      </c>
    </row>
    <row r="18" spans="1:7" ht="12.75">
      <c r="A18" s="9" t="s">
        <v>7</v>
      </c>
      <c r="B18" s="10">
        <v>29163</v>
      </c>
      <c r="C18" s="10">
        <v>28772</v>
      </c>
      <c r="D18" s="11">
        <f>(+B18-C18)/C18*100</f>
        <v>1.3589601000973168</v>
      </c>
      <c r="E18" s="10">
        <f>B18</f>
        <v>29163</v>
      </c>
      <c r="F18" s="10">
        <f>C18</f>
        <v>28772</v>
      </c>
      <c r="G18" s="11">
        <f>(+E18-F18)/F18*100</f>
        <v>1.3589601000973168</v>
      </c>
    </row>
    <row r="19" spans="1:7" ht="12.75">
      <c r="A19" s="9" t="s">
        <v>8</v>
      </c>
      <c r="B19" s="12">
        <f>SUM(B17:B18)</f>
        <v>39746</v>
      </c>
      <c r="C19" s="12">
        <f>SUM(C17:C18)</f>
        <v>43036</v>
      </c>
      <c r="D19" s="13">
        <f>(+B19-C19)/C19*100</f>
        <v>-7.644762524398178</v>
      </c>
      <c r="E19" s="12">
        <f>SUM(E17:E18)</f>
        <v>39746</v>
      </c>
      <c r="F19" s="12">
        <f>SUM(F17:F18)</f>
        <v>43036</v>
      </c>
      <c r="G19" s="13">
        <f>(+E19-F19)/F19*100</f>
        <v>-7.644762524398178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10536</v>
      </c>
      <c r="C23" s="10">
        <v>14572</v>
      </c>
      <c r="D23" s="11">
        <f>(+B23-C23)/C23*100</f>
        <v>-27.696953060664285</v>
      </c>
      <c r="E23" s="10">
        <f>B23</f>
        <v>10536</v>
      </c>
      <c r="F23" s="10">
        <f>C23</f>
        <v>14572</v>
      </c>
      <c r="G23" s="11">
        <f>(+E23-F23)/F23*100</f>
        <v>-27.696953060664285</v>
      </c>
    </row>
    <row r="24" spans="1:7" ht="12.75">
      <c r="A24" s="9" t="s">
        <v>7</v>
      </c>
      <c r="B24" s="10">
        <v>131824</v>
      </c>
      <c r="C24" s="10">
        <v>102263</v>
      </c>
      <c r="D24" s="11">
        <f>(+B24-C24)/C24*100</f>
        <v>28.90683825039359</v>
      </c>
      <c r="E24" s="10">
        <f>B24</f>
        <v>131824</v>
      </c>
      <c r="F24" s="10">
        <f>C24</f>
        <v>102263</v>
      </c>
      <c r="G24" s="11">
        <f>(+E24-F24)/F24*100</f>
        <v>28.90683825039359</v>
      </c>
    </row>
    <row r="25" spans="1:7" ht="12.75">
      <c r="A25" s="9" t="s">
        <v>8</v>
      </c>
      <c r="B25" s="12">
        <f>SUM(B23:B24)</f>
        <v>142360</v>
      </c>
      <c r="C25" s="12">
        <f>SUM(C23:C24)</f>
        <v>116835</v>
      </c>
      <c r="D25" s="13">
        <f>(+B25-C25)/C25*100</f>
        <v>21.847049257499894</v>
      </c>
      <c r="E25" s="12">
        <f>SUM(E23:E24)</f>
        <v>142360</v>
      </c>
      <c r="F25" s="12">
        <f>SUM(F23:F24)</f>
        <v>116835</v>
      </c>
      <c r="G25" s="13">
        <f>(+E25-F25)/F25*100</f>
        <v>21.847049257499894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2.75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89999</v>
      </c>
      <c r="C29" s="10">
        <f>SUM(C11+C17+C23)</f>
        <v>110759</v>
      </c>
      <c r="D29" s="11">
        <f>(+B29-C29)/C29*100</f>
        <v>-18.74339782771603</v>
      </c>
      <c r="E29" s="10">
        <f>SUM(E11+E17+E23)</f>
        <v>89999</v>
      </c>
      <c r="F29" s="10">
        <f>SUM(F11+F17+F23)</f>
        <v>110759</v>
      </c>
      <c r="G29" s="11">
        <f>(+E29-F29)/F29*100</f>
        <v>-18.74339782771603</v>
      </c>
    </row>
    <row r="30" spans="1:7" ht="12.75">
      <c r="A30" s="9" t="s">
        <v>7</v>
      </c>
      <c r="B30" s="10">
        <f>SUM(B12+B18+B24)</f>
        <v>320784</v>
      </c>
      <c r="C30" s="10">
        <f>SUM(C12+C18+C24)</f>
        <v>261966</v>
      </c>
      <c r="D30" s="11">
        <f>(+B30-C30)/C30*100</f>
        <v>22.4525320079705</v>
      </c>
      <c r="E30" s="10">
        <f>SUM(E12+E18+E24)</f>
        <v>320784</v>
      </c>
      <c r="F30" s="10">
        <f>SUM(F12+F18+F24)</f>
        <v>261966</v>
      </c>
      <c r="G30" s="11">
        <f>(+E30-F30)/F30*100</f>
        <v>22.4525320079705</v>
      </c>
    </row>
    <row r="31" spans="1:7" ht="12.75">
      <c r="A31" s="18" t="s">
        <v>8</v>
      </c>
      <c r="B31" s="19">
        <f>SUM(B29:B30)</f>
        <v>410783</v>
      </c>
      <c r="C31" s="19">
        <f>SUM(C29:C30)</f>
        <v>372725</v>
      </c>
      <c r="D31" s="20">
        <f>(+B31-C31)/C31*100</f>
        <v>10.210745187470655</v>
      </c>
      <c r="E31" s="19">
        <f>SUM(E29:E30)</f>
        <v>410783</v>
      </c>
      <c r="F31" s="19">
        <f>SUM(F29:F30)</f>
        <v>372725</v>
      </c>
      <c r="G31" s="21">
        <f>(+E31-F31)/F31*100</f>
        <v>10.210745187470655</v>
      </c>
    </row>
    <row r="32" spans="2:7" ht="12.75">
      <c r="B32" s="22"/>
      <c r="C32" s="22"/>
      <c r="D32" s="16" t="s">
        <v>2</v>
      </c>
      <c r="E32" s="10"/>
      <c r="F32" s="10"/>
      <c r="G32" s="22"/>
    </row>
    <row r="33" spans="1:7" ht="14.25">
      <c r="A33" s="152"/>
      <c r="B33" s="23"/>
      <c r="C33" s="23"/>
      <c r="D33" s="23"/>
      <c r="E33" s="23"/>
      <c r="F33" s="23"/>
      <c r="G33" s="23"/>
    </row>
    <row r="34" spans="1:7" ht="12.75">
      <c r="A34" s="153" t="s">
        <v>95</v>
      </c>
      <c r="B34" s="22"/>
      <c r="C34" s="22"/>
      <c r="D34" s="22"/>
      <c r="E34" s="22"/>
      <c r="F34" s="22"/>
      <c r="G34" s="22"/>
    </row>
    <row r="35" spans="1:7" ht="12.75">
      <c r="A35" s="153" t="s">
        <v>92</v>
      </c>
      <c r="B35" s="22"/>
      <c r="C35" s="22"/>
      <c r="D35" s="22"/>
      <c r="E35" s="22"/>
      <c r="F35" s="22"/>
      <c r="G35" s="22"/>
    </row>
    <row r="36" spans="1:7" ht="12.75">
      <c r="A36" s="153" t="s">
        <v>93</v>
      </c>
      <c r="B36" s="22"/>
      <c r="C36" s="22"/>
      <c r="D36" s="22"/>
      <c r="E36" s="22"/>
      <c r="F36" s="22"/>
      <c r="G36" s="22"/>
    </row>
    <row r="37" spans="1:7" ht="12.75">
      <c r="A37" s="153" t="s">
        <v>94</v>
      </c>
      <c r="B37" s="22"/>
      <c r="C37" s="22"/>
      <c r="D37" s="22"/>
      <c r="E37" s="22"/>
      <c r="F37" s="22"/>
      <c r="G37" s="22"/>
    </row>
    <row r="38" spans="1:7" ht="12" customHeight="1">
      <c r="A38" s="22"/>
      <c r="B38" s="22"/>
      <c r="C38" s="22"/>
      <c r="D38" s="22"/>
      <c r="E38" s="22"/>
      <c r="F38" s="22"/>
      <c r="G38" s="22"/>
    </row>
    <row r="39" spans="1:7" s="25" customFormat="1" ht="12.75">
      <c r="A39" s="24" t="s">
        <v>12</v>
      </c>
      <c r="B39" s="24"/>
      <c r="C39" s="24"/>
      <c r="D39" s="24"/>
      <c r="E39" s="24"/>
      <c r="F39" s="24"/>
      <c r="G39" s="24"/>
    </row>
    <row r="40" spans="1:7" ht="12.75">
      <c r="A40" s="26"/>
      <c r="B40" s="24"/>
      <c r="C40" s="24"/>
      <c r="D40" s="24"/>
      <c r="E40" s="24"/>
      <c r="F40" s="24"/>
      <c r="G40" s="24"/>
    </row>
    <row r="41" spans="1:7" ht="10.5" customHeight="1">
      <c r="A41" s="24"/>
      <c r="B41" s="24"/>
      <c r="C41" s="24"/>
      <c r="D41" s="24"/>
      <c r="E41" s="24"/>
      <c r="F41" s="24"/>
      <c r="G41" s="24"/>
    </row>
    <row r="42" spans="1:7" ht="21.75" customHeight="1">
      <c r="A42" s="24"/>
      <c r="B42" s="24"/>
      <c r="C42" s="24"/>
      <c r="D42" s="24"/>
      <c r="E42" s="24"/>
      <c r="F42" s="24"/>
      <c r="G42" s="24"/>
    </row>
    <row r="43" spans="1:7" ht="10.5" customHeight="1">
      <c r="A43" s="24"/>
      <c r="B43" s="24"/>
      <c r="C43" s="24"/>
      <c r="D43" s="24"/>
      <c r="E43" s="24"/>
      <c r="F43" s="24"/>
      <c r="G43" s="24"/>
    </row>
    <row r="44" spans="1:7" ht="13.5" customHeight="1">
      <c r="A44" s="24"/>
      <c r="B44" s="24"/>
      <c r="C44" s="24"/>
      <c r="D44" s="24"/>
      <c r="E44" s="24"/>
      <c r="F44" s="24"/>
      <c r="G44" s="24"/>
    </row>
    <row r="45" spans="1:7" ht="21.75" customHeight="1">
      <c r="A45" s="24"/>
      <c r="B45" s="24"/>
      <c r="C45" s="24"/>
      <c r="D45" s="24"/>
      <c r="E45" s="24"/>
      <c r="F45" s="24"/>
      <c r="G45" s="24"/>
    </row>
    <row r="46" spans="1:7" ht="12.75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9.5" customHeight="1">
      <c r="A48" s="24"/>
      <c r="B48" s="24"/>
      <c r="C48" s="24"/>
      <c r="D48" s="24"/>
      <c r="E48" s="24"/>
      <c r="F48" s="24"/>
      <c r="G48" s="24"/>
    </row>
    <row r="49" spans="1:7" ht="22.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29" t="s">
        <v>130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156" t="s">
        <v>15</v>
      </c>
      <c r="F54" s="156"/>
      <c r="G54" s="5"/>
    </row>
    <row r="55" spans="1:7" ht="12.75">
      <c r="A55" s="14" t="s">
        <v>16</v>
      </c>
      <c r="B55" s="30" t="s">
        <v>99</v>
      </c>
      <c r="C55" s="30" t="s">
        <v>62</v>
      </c>
      <c r="D55" s="9" t="s">
        <v>17</v>
      </c>
      <c r="E55" s="30" t="s">
        <v>99</v>
      </c>
      <c r="F55" s="30" t="s">
        <v>62</v>
      </c>
      <c r="G55" s="9" t="s">
        <v>17</v>
      </c>
    </row>
    <row r="56" spans="1:7" ht="12.75">
      <c r="A56" s="14"/>
      <c r="B56" s="30"/>
      <c r="C56" s="30"/>
      <c r="D56" s="9"/>
      <c r="E56" s="30"/>
      <c r="F56" s="30"/>
      <c r="G56" s="9"/>
    </row>
    <row r="57" spans="1:7" ht="12.75">
      <c r="A57" s="17" t="s">
        <v>4</v>
      </c>
      <c r="B57" s="12">
        <f>B58+B59</f>
        <v>68880</v>
      </c>
      <c r="C57" s="12">
        <f>C58+C59</f>
        <v>81923</v>
      </c>
      <c r="D57" s="13">
        <f>(+B57-C57)/C57*100</f>
        <v>-15.921047813190434</v>
      </c>
      <c r="E57" s="12">
        <f>E58+E59</f>
        <v>68880</v>
      </c>
      <c r="F57" s="12">
        <f>F58+F59</f>
        <v>81923</v>
      </c>
      <c r="G57" s="13">
        <f>(+E57-F57)/F57*100</f>
        <v>-15.921047813190434</v>
      </c>
    </row>
    <row r="58" spans="1:7" ht="12.75">
      <c r="A58" s="14" t="s">
        <v>18</v>
      </c>
      <c r="B58" s="10">
        <v>68880</v>
      </c>
      <c r="C58" s="10">
        <v>81923</v>
      </c>
      <c r="D58" s="11">
        <f>(+B58-C58)/C58*100</f>
        <v>-15.921047813190434</v>
      </c>
      <c r="E58" s="31">
        <f>B58</f>
        <v>68880</v>
      </c>
      <c r="F58" s="31">
        <f>C58</f>
        <v>81923</v>
      </c>
      <c r="G58" s="11">
        <f>(+E58-F58)/F58*100</f>
        <v>-15.921047813190434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31">
        <f>B59</f>
        <v>0</v>
      </c>
      <c r="F59" s="31">
        <f>C59</f>
        <v>0</v>
      </c>
      <c r="G59" s="11">
        <v>0</v>
      </c>
    </row>
    <row r="60" spans="1:7" ht="12.75">
      <c r="A60" s="14"/>
      <c r="B60" s="33"/>
      <c r="C60" s="33"/>
      <c r="D60" s="9"/>
      <c r="E60" s="33"/>
      <c r="F60" s="33"/>
      <c r="G60" s="9"/>
    </row>
    <row r="61" spans="1:7" ht="12.75">
      <c r="A61" s="17" t="s">
        <v>9</v>
      </c>
      <c r="B61" s="12">
        <f>B62+B63</f>
        <v>10583</v>
      </c>
      <c r="C61" s="12">
        <f>C62+C63</f>
        <v>14264</v>
      </c>
      <c r="D61" s="34">
        <f>(+B61-C61)/C61*100</f>
        <v>-25.80622546270331</v>
      </c>
      <c r="E61" s="12">
        <f>E62+E63</f>
        <v>10583</v>
      </c>
      <c r="F61" s="12">
        <f>F62+F63</f>
        <v>14264</v>
      </c>
      <c r="G61" s="13">
        <f>(+E61-F61)/F61*100</f>
        <v>-25.80622546270331</v>
      </c>
    </row>
    <row r="62" spans="1:7" ht="12.75">
      <c r="A62" s="35" t="s">
        <v>20</v>
      </c>
      <c r="B62" s="10">
        <v>10472</v>
      </c>
      <c r="C62" s="10">
        <v>14032</v>
      </c>
      <c r="D62" s="11">
        <f>(+B62-C62)/C62*100</f>
        <v>-25.37058152793615</v>
      </c>
      <c r="E62" s="31">
        <f>B62</f>
        <v>10472</v>
      </c>
      <c r="F62" s="31">
        <f>C62</f>
        <v>14032</v>
      </c>
      <c r="G62" s="11">
        <f>(+E62-F62)/F62*100</f>
        <v>-25.37058152793615</v>
      </c>
    </row>
    <row r="63" spans="1:7" ht="12.75">
      <c r="A63" s="35" t="s">
        <v>21</v>
      </c>
      <c r="B63" s="32">
        <v>111</v>
      </c>
      <c r="C63" s="32">
        <v>232</v>
      </c>
      <c r="D63" s="11">
        <f>(+B63-C63)/C63*100</f>
        <v>-52.1551724137931</v>
      </c>
      <c r="E63" s="31">
        <f>B63</f>
        <v>111</v>
      </c>
      <c r="F63" s="31">
        <f>C63</f>
        <v>232</v>
      </c>
      <c r="G63" s="11">
        <f>(+E63-F63)/F63*100</f>
        <v>-52.1551724137931</v>
      </c>
    </row>
    <row r="64" spans="1:7" ht="12.75">
      <c r="A64" s="14"/>
      <c r="B64" s="33"/>
      <c r="C64" s="33"/>
      <c r="D64" s="9"/>
      <c r="E64" s="33"/>
      <c r="F64" s="33"/>
      <c r="G64" s="9"/>
    </row>
    <row r="65" spans="1:7" ht="12.75">
      <c r="A65" s="14" t="s">
        <v>22</v>
      </c>
      <c r="B65" s="36">
        <f>B67+B73+B78+B82+B83+B84+B86+B91+B92+B93+B94</f>
        <v>10536</v>
      </c>
      <c r="C65" s="36">
        <f>C67+C73+C78+C82+C83+C84+C86+C91+C92+C93+C94</f>
        <v>14572</v>
      </c>
      <c r="D65" s="13">
        <f>(+B65-C65)/C65*100</f>
        <v>-27.696953060664285</v>
      </c>
      <c r="E65" s="36">
        <f>E67+E73+E78+E82+E83+E84+E86+E91+E92+E93+E94</f>
        <v>10536</v>
      </c>
      <c r="F65" s="36">
        <f>F67+F73+F78+F82+F83+F84+F86+F91+F92+F93+F94</f>
        <v>14572</v>
      </c>
      <c r="G65" s="13">
        <f>(+E65-F65)/F65*100</f>
        <v>-27.696953060664285</v>
      </c>
    </row>
    <row r="66" spans="1:7" ht="12.75">
      <c r="A66" s="14"/>
      <c r="B66" s="36"/>
      <c r="C66" s="36"/>
      <c r="D66" s="13"/>
      <c r="E66" s="36"/>
      <c r="F66" s="36"/>
      <c r="G66" s="11"/>
    </row>
    <row r="67" spans="1:7" ht="12.75">
      <c r="A67" s="17" t="s">
        <v>23</v>
      </c>
      <c r="B67" s="37">
        <f>SUM(B68:B71)</f>
        <v>3728</v>
      </c>
      <c r="C67" s="37">
        <f>SUM(C68:C71)</f>
        <v>4918</v>
      </c>
      <c r="D67" s="13">
        <f>(+B67-C67)/C67*100</f>
        <v>-24.196827978853193</v>
      </c>
      <c r="E67" s="37">
        <f>SUM(E68:E71)</f>
        <v>3728</v>
      </c>
      <c r="F67" s="37">
        <f>SUM(F68:F71)</f>
        <v>4918</v>
      </c>
      <c r="G67" s="13">
        <f>(+E67-F67)/F67*100</f>
        <v>-24.196827978853193</v>
      </c>
    </row>
    <row r="68" spans="1:7" ht="12.75">
      <c r="A68" s="35" t="s">
        <v>24</v>
      </c>
      <c r="B68" s="10">
        <v>2713</v>
      </c>
      <c r="C68" s="10">
        <v>3780</v>
      </c>
      <c r="D68" s="11">
        <f>(+B68-C68)/C68*100</f>
        <v>-28.227513227513228</v>
      </c>
      <c r="E68" s="31">
        <f aca="true" t="shared" si="0" ref="E68:F71">B68</f>
        <v>2713</v>
      </c>
      <c r="F68" s="31">
        <f t="shared" si="0"/>
        <v>3780</v>
      </c>
      <c r="G68" s="11">
        <f>(+E68-F68)/F68*100</f>
        <v>-28.227513227513228</v>
      </c>
    </row>
    <row r="69" spans="1:7" ht="12.75">
      <c r="A69" s="35" t="s">
        <v>25</v>
      </c>
      <c r="B69" s="10">
        <v>987</v>
      </c>
      <c r="C69" s="10">
        <v>1105</v>
      </c>
      <c r="D69" s="11">
        <f>(+B69-C69)/C69*100</f>
        <v>-10.678733031674208</v>
      </c>
      <c r="E69" s="31">
        <f t="shared" si="0"/>
        <v>987</v>
      </c>
      <c r="F69" s="31">
        <f t="shared" si="0"/>
        <v>1105</v>
      </c>
      <c r="G69" s="11">
        <f>(+E69-F69)/F69*100</f>
        <v>-10.678733031674208</v>
      </c>
    </row>
    <row r="70" spans="1:7" ht="12.75">
      <c r="A70" s="35" t="s">
        <v>96</v>
      </c>
      <c r="B70" s="10">
        <v>10</v>
      </c>
      <c r="C70" s="10">
        <v>13</v>
      </c>
      <c r="D70" s="11">
        <f>(+B70-C70)/C70*100</f>
        <v>-23.076923076923077</v>
      </c>
      <c r="E70" s="31">
        <f t="shared" si="0"/>
        <v>10</v>
      </c>
      <c r="F70" s="31">
        <f t="shared" si="0"/>
        <v>13</v>
      </c>
      <c r="G70" s="11">
        <f>(+E70-F70)/F70*100</f>
        <v>-23.076923076923077</v>
      </c>
    </row>
    <row r="71" spans="1:7" ht="12.75">
      <c r="A71" s="35" t="s">
        <v>26</v>
      </c>
      <c r="B71" s="10">
        <v>18</v>
      </c>
      <c r="C71" s="10">
        <v>20</v>
      </c>
      <c r="D71" s="11">
        <f>(+B71-C71)/C71*100</f>
        <v>-10</v>
      </c>
      <c r="E71" s="31">
        <f t="shared" si="0"/>
        <v>18</v>
      </c>
      <c r="F71" s="31">
        <f t="shared" si="0"/>
        <v>20</v>
      </c>
      <c r="G71" s="11">
        <f>(+E71-F71)/F71*100</f>
        <v>-10</v>
      </c>
    </row>
    <row r="72" spans="1:7" ht="12.75">
      <c r="A72" s="35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509</v>
      </c>
      <c r="C73" s="12">
        <f>SUM(C74:C76)</f>
        <v>682</v>
      </c>
      <c r="D73" s="13">
        <f>(+B73-C73)/C73*100</f>
        <v>-25.366568914956012</v>
      </c>
      <c r="E73" s="12">
        <f>SUM(E74:E76)</f>
        <v>509</v>
      </c>
      <c r="F73" s="12">
        <f>SUM(F74:F76)</f>
        <v>682</v>
      </c>
      <c r="G73" s="13">
        <f>(+E73-F73)/F73*100</f>
        <v>-25.366568914956012</v>
      </c>
    </row>
    <row r="74" spans="1:7" ht="12.75">
      <c r="A74" s="35" t="s">
        <v>28</v>
      </c>
      <c r="B74" s="10">
        <v>262</v>
      </c>
      <c r="C74" s="10">
        <v>275</v>
      </c>
      <c r="D74" s="11">
        <f>(+B74-C74)/C74*100</f>
        <v>-4.7272727272727275</v>
      </c>
      <c r="E74" s="31">
        <f aca="true" t="shared" si="1" ref="E74:F76">B74</f>
        <v>262</v>
      </c>
      <c r="F74" s="31">
        <f t="shared" si="1"/>
        <v>275</v>
      </c>
      <c r="G74" s="11">
        <f>(+E74-F74)/F74*100</f>
        <v>-4.7272727272727275</v>
      </c>
    </row>
    <row r="75" spans="1:7" ht="12.75">
      <c r="A75" s="35" t="s">
        <v>29</v>
      </c>
      <c r="B75" s="10">
        <v>147</v>
      </c>
      <c r="C75" s="10">
        <v>269</v>
      </c>
      <c r="D75" s="11">
        <f>(+B75-C75)/C75*100</f>
        <v>-45.353159851301115</v>
      </c>
      <c r="E75" s="31">
        <f t="shared" si="1"/>
        <v>147</v>
      </c>
      <c r="F75" s="31">
        <f t="shared" si="1"/>
        <v>269</v>
      </c>
      <c r="G75" s="11">
        <f>(+E75-F75)/F75*100</f>
        <v>-45.353159851301115</v>
      </c>
    </row>
    <row r="76" spans="1:7" ht="12.75">
      <c r="A76" s="35" t="s">
        <v>30</v>
      </c>
      <c r="B76" s="10">
        <v>100</v>
      </c>
      <c r="C76" s="10">
        <v>138</v>
      </c>
      <c r="D76" s="11">
        <f>(+B76-C76)/C76*100</f>
        <v>-27.536231884057973</v>
      </c>
      <c r="E76" s="31">
        <f t="shared" si="1"/>
        <v>100</v>
      </c>
      <c r="F76" s="31">
        <f t="shared" si="1"/>
        <v>138</v>
      </c>
      <c r="G76" s="11">
        <f>(+E76-F76)/F76*100</f>
        <v>-27.536231884057973</v>
      </c>
    </row>
    <row r="77" spans="1:7" ht="12.75">
      <c r="A77" s="35"/>
      <c r="B77" s="10"/>
      <c r="C77" s="10">
        <v>20</v>
      </c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381</v>
      </c>
      <c r="C78" s="12">
        <f>SUM(C79:C80)</f>
        <v>869</v>
      </c>
      <c r="D78" s="13">
        <f>(+B78-C78)/C78*100</f>
        <v>-56.156501726121974</v>
      </c>
      <c r="E78" s="12">
        <f>SUM(E79:E80)</f>
        <v>381</v>
      </c>
      <c r="F78" s="12">
        <f>SUM(F79:F80)</f>
        <v>869</v>
      </c>
      <c r="G78" s="13">
        <f>(+E78-F78)/F78*100</f>
        <v>-56.156501726121974</v>
      </c>
    </row>
    <row r="79" spans="1:7" ht="12.75">
      <c r="A79" s="35" t="s">
        <v>32</v>
      </c>
      <c r="B79" s="10">
        <v>166</v>
      </c>
      <c r="C79" s="10">
        <v>585</v>
      </c>
      <c r="D79" s="11">
        <f>(+B79-C79)/C79*100</f>
        <v>-71.62393162393163</v>
      </c>
      <c r="E79" s="31">
        <f>B79</f>
        <v>166</v>
      </c>
      <c r="F79" s="31">
        <f>C79</f>
        <v>585</v>
      </c>
      <c r="G79" s="11">
        <f>(+E79-F79)/F79*100</f>
        <v>-71.62393162393163</v>
      </c>
    </row>
    <row r="80" spans="1:7" ht="12.75">
      <c r="A80" s="35" t="s">
        <v>33</v>
      </c>
      <c r="B80" s="10">
        <v>215</v>
      </c>
      <c r="C80" s="10">
        <v>284</v>
      </c>
      <c r="D80" s="11">
        <f>(+B80-C80)/C80*100</f>
        <v>-24.295774647887324</v>
      </c>
      <c r="E80" s="31">
        <f>B80</f>
        <v>215</v>
      </c>
      <c r="F80" s="31">
        <f>C80</f>
        <v>284</v>
      </c>
      <c r="G80" s="11">
        <f>(+E80-F80)/F80*100</f>
        <v>-24.295774647887324</v>
      </c>
    </row>
    <row r="81" spans="1:7" ht="12.75">
      <c r="A81" s="35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866</v>
      </c>
      <c r="C82" s="12">
        <v>862</v>
      </c>
      <c r="D82" s="13">
        <f>(+B82-C82)/C82*100</f>
        <v>0.46403712296983757</v>
      </c>
      <c r="E82" s="147">
        <f aca="true" t="shared" si="2" ref="E82:F84">B82</f>
        <v>866</v>
      </c>
      <c r="F82" s="147">
        <f t="shared" si="2"/>
        <v>862</v>
      </c>
      <c r="G82" s="13">
        <f>(+E82-F82)/F82*100</f>
        <v>0.46403712296983757</v>
      </c>
    </row>
    <row r="83" spans="1:7" ht="12.75">
      <c r="A83" s="17" t="s">
        <v>35</v>
      </c>
      <c r="B83" s="12">
        <v>292</v>
      </c>
      <c r="C83" s="12">
        <v>284</v>
      </c>
      <c r="D83" s="13">
        <f>(+B83-C83)/C83*100</f>
        <v>2.8169014084507045</v>
      </c>
      <c r="E83" s="147">
        <f t="shared" si="2"/>
        <v>292</v>
      </c>
      <c r="F83" s="147">
        <f t="shared" si="2"/>
        <v>284</v>
      </c>
      <c r="G83" s="13">
        <f>(+E83-F83)/F83*100</f>
        <v>2.8169014084507045</v>
      </c>
    </row>
    <row r="84" spans="1:7" ht="12.75">
      <c r="A84" s="17" t="s">
        <v>36</v>
      </c>
      <c r="B84" s="12">
        <v>93</v>
      </c>
      <c r="C84" s="12">
        <v>198</v>
      </c>
      <c r="D84" s="13">
        <f>(+B84-C84)/C84*100</f>
        <v>-53.03030303030303</v>
      </c>
      <c r="E84" s="147">
        <f t="shared" si="2"/>
        <v>93</v>
      </c>
      <c r="F84" s="147">
        <f t="shared" si="2"/>
        <v>198</v>
      </c>
      <c r="G84" s="13">
        <f>(+E84-F84)/F84*100</f>
        <v>-53.03030303030303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1812</v>
      </c>
      <c r="C86" s="12">
        <f>SUM(C87:C89)</f>
        <v>2583</v>
      </c>
      <c r="D86" s="34">
        <f>(+B86-C86)/C86*100</f>
        <v>-29.84901277584204</v>
      </c>
      <c r="E86" s="12">
        <f>SUM(E87:E89)</f>
        <v>1812</v>
      </c>
      <c r="F86" s="12">
        <f>SUM(F87:F89)</f>
        <v>2583</v>
      </c>
      <c r="G86" s="13">
        <f>(+E86-F86)/F86*100</f>
        <v>-29.84901277584204</v>
      </c>
    </row>
    <row r="87" spans="1:7" ht="12.75">
      <c r="A87" s="35" t="s">
        <v>38</v>
      </c>
      <c r="B87" s="10">
        <v>557</v>
      </c>
      <c r="C87" s="10">
        <v>532</v>
      </c>
      <c r="D87" s="11">
        <f>(+B87-C87)/C87*100</f>
        <v>4.6992481203007515</v>
      </c>
      <c r="E87" s="31">
        <f aca="true" t="shared" si="3" ref="E87:F89">B87</f>
        <v>557</v>
      </c>
      <c r="F87" s="31">
        <f t="shared" si="3"/>
        <v>532</v>
      </c>
      <c r="G87" s="11">
        <f>(+E87-F87)/F87*100</f>
        <v>4.6992481203007515</v>
      </c>
    </row>
    <row r="88" spans="1:7" ht="12.75">
      <c r="A88" s="35" t="s">
        <v>39</v>
      </c>
      <c r="B88" s="10">
        <v>1153</v>
      </c>
      <c r="C88" s="10">
        <v>1908</v>
      </c>
      <c r="D88" s="11">
        <f>(+B88-C88)/C88*100</f>
        <v>-39.57023060796646</v>
      </c>
      <c r="E88" s="31">
        <f t="shared" si="3"/>
        <v>1153</v>
      </c>
      <c r="F88" s="31">
        <f t="shared" si="3"/>
        <v>1908</v>
      </c>
      <c r="G88" s="11">
        <f>(+E88-F88)/F88*100</f>
        <v>-39.57023060796646</v>
      </c>
    </row>
    <row r="89" spans="1:7" ht="12.75">
      <c r="A89" s="35" t="s">
        <v>40</v>
      </c>
      <c r="B89" s="10">
        <v>102</v>
      </c>
      <c r="C89" s="10">
        <v>143</v>
      </c>
      <c r="D89" s="11">
        <f>(+B89-C89)/C89*100</f>
        <v>-28.671328671328673</v>
      </c>
      <c r="E89" s="31">
        <f t="shared" si="3"/>
        <v>102</v>
      </c>
      <c r="F89" s="31">
        <f t="shared" si="3"/>
        <v>143</v>
      </c>
      <c r="G89" s="11">
        <f>(+E89-F89)/F89*100</f>
        <v>-28.671328671328673</v>
      </c>
    </row>
    <row r="90" spans="1:7" ht="12.75">
      <c r="A90" s="35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1666</v>
      </c>
      <c r="C91" s="12">
        <v>2643</v>
      </c>
      <c r="D91" s="13">
        <f>(+B91-C91)/C91*100</f>
        <v>-36.96556942867953</v>
      </c>
      <c r="E91" s="147">
        <f aca="true" t="shared" si="4" ref="E91:F94">B91</f>
        <v>1666</v>
      </c>
      <c r="F91" s="147">
        <f t="shared" si="4"/>
        <v>2643</v>
      </c>
      <c r="G91" s="13">
        <f>(+E91-F91)/F91*100</f>
        <v>-36.96556942867953</v>
      </c>
    </row>
    <row r="92" spans="1:7" ht="12.75">
      <c r="A92" s="17" t="s">
        <v>42</v>
      </c>
      <c r="B92" s="12">
        <v>9</v>
      </c>
      <c r="C92" s="12">
        <v>15</v>
      </c>
      <c r="D92" s="13">
        <f>(+B92-C92)/C92*100</f>
        <v>-40</v>
      </c>
      <c r="E92" s="147">
        <f t="shared" si="4"/>
        <v>9</v>
      </c>
      <c r="F92" s="147">
        <f t="shared" si="4"/>
        <v>15</v>
      </c>
      <c r="G92" s="13">
        <f>(+E92-F92)/F92*100</f>
        <v>-40</v>
      </c>
    </row>
    <row r="93" spans="1:7" ht="12.75">
      <c r="A93" s="17" t="s">
        <v>43</v>
      </c>
      <c r="B93" s="12">
        <v>36</v>
      </c>
      <c r="C93" s="12">
        <v>81</v>
      </c>
      <c r="D93" s="13">
        <f>(+B93-C93)/C93*100</f>
        <v>-55.55555555555556</v>
      </c>
      <c r="E93" s="147">
        <f t="shared" si="4"/>
        <v>36</v>
      </c>
      <c r="F93" s="147">
        <f t="shared" si="4"/>
        <v>81</v>
      </c>
      <c r="G93" s="13">
        <f>(+E93-F93)/F93*100</f>
        <v>-55.55555555555556</v>
      </c>
    </row>
    <row r="94" spans="1:7" ht="12.75">
      <c r="A94" s="17" t="s">
        <v>44</v>
      </c>
      <c r="B94" s="12">
        <v>1144</v>
      </c>
      <c r="C94" s="12">
        <v>1437</v>
      </c>
      <c r="D94" s="13">
        <f>(+B94-C94)/C94*100</f>
        <v>-20.389700765483646</v>
      </c>
      <c r="E94" s="147">
        <f t="shared" si="4"/>
        <v>1144</v>
      </c>
      <c r="F94" s="147">
        <f t="shared" si="4"/>
        <v>1437</v>
      </c>
      <c r="G94" s="13">
        <f>(+E94-F94)/F94*100</f>
        <v>-20.389700765483646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89999</v>
      </c>
      <c r="C96" s="12">
        <f>SUM(C57+C61+C65)</f>
        <v>110759</v>
      </c>
      <c r="D96" s="13">
        <f>(+B96-C96)/C96*100</f>
        <v>-18.74339782771603</v>
      </c>
      <c r="E96" s="12">
        <f>SUM(E57+E61+E65)</f>
        <v>89999</v>
      </c>
      <c r="F96" s="12">
        <f>SUM(F57+F61+F65)</f>
        <v>110759</v>
      </c>
      <c r="G96" s="13">
        <f>(+E96-F96)/F96*100</f>
        <v>-18.74339782771603</v>
      </c>
    </row>
    <row r="97" spans="1:7" ht="12.75">
      <c r="A97" s="157"/>
      <c r="B97" s="157"/>
      <c r="C97" s="157"/>
      <c r="D97" s="157"/>
      <c r="E97" s="157"/>
      <c r="F97" s="157"/>
      <c r="G97" s="157"/>
    </row>
    <row r="98" spans="1:7" ht="12.75">
      <c r="A98" s="26">
        <f ca="1">(NOW())</f>
        <v>40249.428587152775</v>
      </c>
      <c r="B98" s="24"/>
      <c r="C98" s="24"/>
      <c r="D98" s="24"/>
      <c r="E98" s="24"/>
      <c r="F98" s="24"/>
      <c r="G98" s="24"/>
    </row>
  </sheetData>
  <sheetProtection/>
  <mergeCells count="4">
    <mergeCell ref="E54:F54"/>
    <mergeCell ref="A97:G97"/>
    <mergeCell ref="A3:G3"/>
    <mergeCell ref="A6:G6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G70" sqref="G70"/>
    </sheetView>
  </sheetViews>
  <sheetFormatPr defaultColWidth="9.00390625" defaultRowHeight="12.75"/>
  <cols>
    <col min="1" max="1" width="18.50390625" style="111" customWidth="1"/>
    <col min="2" max="2" width="10.625" style="111" customWidth="1"/>
    <col min="3" max="3" width="12.75390625" style="111" customWidth="1"/>
    <col min="4" max="4" width="9.875" style="111" customWidth="1"/>
    <col min="5" max="6" width="12.625" style="111" customWidth="1"/>
    <col min="7" max="7" width="6.625" style="111" customWidth="1"/>
    <col min="8" max="16384" width="9.00390625" style="111" customWidth="1"/>
  </cols>
  <sheetData>
    <row r="1" spans="1:7" ht="15" customHeight="1">
      <c r="A1" s="128" t="s">
        <v>46</v>
      </c>
      <c r="B1" s="128"/>
      <c r="C1" s="128"/>
      <c r="D1" s="128"/>
      <c r="E1" s="128"/>
      <c r="F1" s="128"/>
      <c r="G1" s="129"/>
    </row>
    <row r="2" spans="1:7" ht="8.25" customHeight="1">
      <c r="A2" s="128"/>
      <c r="B2" s="128"/>
      <c r="C2" s="128"/>
      <c r="D2" s="128"/>
      <c r="E2" s="128"/>
      <c r="F2" s="128"/>
      <c r="G2" s="129"/>
    </row>
    <row r="3" spans="1:7" ht="18.75" customHeight="1">
      <c r="A3" s="132" t="s">
        <v>123</v>
      </c>
      <c r="B3" s="128"/>
      <c r="C3" s="128"/>
      <c r="D3" s="128"/>
      <c r="E3" s="128"/>
      <c r="F3" s="128"/>
      <c r="G3" s="129"/>
    </row>
    <row r="4" spans="1:7" ht="15.75" customHeight="1">
      <c r="A4" s="133"/>
      <c r="B4" s="128"/>
      <c r="C4" s="128"/>
      <c r="D4" s="128"/>
      <c r="E4" s="128"/>
      <c r="F4" s="128"/>
      <c r="G4" s="129"/>
    </row>
    <row r="5" spans="1:7" ht="17.25" customHeight="1">
      <c r="A5" s="128" t="s">
        <v>1</v>
      </c>
      <c r="B5" s="128"/>
      <c r="C5" s="128"/>
      <c r="D5" s="128"/>
      <c r="E5" s="128"/>
      <c r="F5" s="128"/>
      <c r="G5" s="129"/>
    </row>
    <row r="6" spans="1:7" ht="12.75" customHeight="1">
      <c r="A6" s="128"/>
      <c r="B6" s="128"/>
      <c r="C6" s="128"/>
      <c r="D6" s="128"/>
      <c r="E6" s="128"/>
      <c r="F6" s="128"/>
      <c r="G6" s="129"/>
    </row>
    <row r="7" spans="1:7" ht="12.75" customHeight="1">
      <c r="A7" s="130"/>
      <c r="B7" s="130"/>
      <c r="C7" s="130"/>
      <c r="D7" s="130"/>
      <c r="E7" s="130"/>
      <c r="F7" s="130"/>
      <c r="G7" s="130"/>
    </row>
    <row r="8" spans="1:7" ht="12.75" customHeight="1">
      <c r="A8" s="134"/>
      <c r="B8" s="134"/>
      <c r="C8" s="134"/>
      <c r="D8" s="134"/>
      <c r="E8" s="176" t="s">
        <v>59</v>
      </c>
      <c r="F8" s="176"/>
      <c r="G8" s="134"/>
    </row>
    <row r="9" spans="1:7" ht="12.75" customHeight="1">
      <c r="A9" s="134"/>
      <c r="B9" s="134"/>
      <c r="C9" s="134"/>
      <c r="D9" s="134"/>
      <c r="E9" s="135"/>
      <c r="F9" s="135"/>
      <c r="G9" s="134"/>
    </row>
    <row r="10" spans="1:7" ht="16.5" customHeight="1">
      <c r="A10" s="136" t="s">
        <v>4</v>
      </c>
      <c r="B10" s="137" t="s">
        <v>124</v>
      </c>
      <c r="C10" s="137" t="s">
        <v>86</v>
      </c>
      <c r="D10" s="138" t="s">
        <v>5</v>
      </c>
      <c r="E10" s="46" t="s">
        <v>125</v>
      </c>
      <c r="F10" s="46" t="s">
        <v>87</v>
      </c>
      <c r="G10" s="140" t="s">
        <v>5</v>
      </c>
    </row>
    <row r="11" spans="1:7" ht="12.75" customHeight="1">
      <c r="A11" s="141" t="s">
        <v>6</v>
      </c>
      <c r="B11" s="10">
        <v>59102</v>
      </c>
      <c r="C11" s="10">
        <v>54979</v>
      </c>
      <c r="D11" s="142">
        <f>(B11-C11)/C11*100</f>
        <v>7.4992269775732545</v>
      </c>
      <c r="E11" s="10">
        <f>SUM(JANUARY!B11+FEBRUARY!B11+MARCH!B10+APRIL!B11+MAY!B11+JUNE!B11+JULY!B11+AUGUST!B11+SEPTEMBER!B10)+B11</f>
        <v>801144</v>
      </c>
      <c r="F11" s="10">
        <f>SUM(JANUARY!C11+FEBRUARY!C11+MARCH!C10+APRIL!C11+MAY!C11+JUNE!C11+JULY!C11+AUGUST!C11+SEPTEMBER!C10)+C11</f>
        <v>862961</v>
      </c>
      <c r="G11" s="142">
        <f>(E11-F11)/F11*100</f>
        <v>-7.163359641976869</v>
      </c>
    </row>
    <row r="12" spans="1:7" ht="12.75" customHeight="1">
      <c r="A12" s="141" t="s">
        <v>7</v>
      </c>
      <c r="B12" s="103">
        <v>128246</v>
      </c>
      <c r="C12" s="103">
        <v>120290</v>
      </c>
      <c r="D12" s="142">
        <f>(B12-C12)/C12*100</f>
        <v>6.614016127691412</v>
      </c>
      <c r="E12" s="10">
        <f>SUM(JANUARY!B12+FEBRUARY!B12+MARCH!B11+APRIL!B12+MAY!B12+JUNE!B12+JULY!B12+AUGUST!B12+SEPTEMBER!B11)+B12</f>
        <v>1404172</v>
      </c>
      <c r="F12" s="10">
        <f>SUM(JANUARY!C12+FEBRUARY!C12+MARCH!C11+APRIL!C12+MAY!C12+JUNE!C12+JULY!C12+AUGUST!C12+SEPTEMBER!C11)+C12</f>
        <v>1191024</v>
      </c>
      <c r="G12" s="142">
        <f>(E12-F12)/F12*100</f>
        <v>17.89619688604092</v>
      </c>
    </row>
    <row r="13" spans="1:7" ht="12.75" customHeight="1">
      <c r="A13" s="139" t="s">
        <v>8</v>
      </c>
      <c r="B13" s="105">
        <f>SUM(B11:B12)</f>
        <v>187348</v>
      </c>
      <c r="C13" s="105">
        <f>SUM(C11:C12)</f>
        <v>175269</v>
      </c>
      <c r="D13" s="143">
        <f>(B13-C13)/C13*100</f>
        <v>6.891692198848627</v>
      </c>
      <c r="E13" s="105">
        <f>SUM(E11:E12)</f>
        <v>2205316</v>
      </c>
      <c r="F13" s="105">
        <f>SUM(F11:F12)</f>
        <v>2053985</v>
      </c>
      <c r="G13" s="143">
        <f>(E13-F13)/F13*100</f>
        <v>7.367677952857495</v>
      </c>
    </row>
    <row r="14" spans="1:7" ht="12.75" customHeight="1">
      <c r="A14" s="134"/>
      <c r="B14" s="103"/>
      <c r="C14" s="103"/>
      <c r="D14" s="134"/>
      <c r="E14" s="103"/>
      <c r="F14" s="103"/>
      <c r="G14" s="134"/>
    </row>
    <row r="15" spans="1:7" ht="12.75" customHeight="1">
      <c r="A15" s="134"/>
      <c r="B15" s="103"/>
      <c r="C15" s="103"/>
      <c r="D15" s="134"/>
      <c r="E15" s="103"/>
      <c r="F15" s="103"/>
      <c r="G15" s="134"/>
    </row>
    <row r="16" spans="1:7" ht="15.75" customHeight="1">
      <c r="A16" s="136" t="s">
        <v>9</v>
      </c>
      <c r="B16" s="103"/>
      <c r="C16" s="103"/>
      <c r="D16" s="134"/>
      <c r="E16" s="103"/>
      <c r="F16" s="103"/>
      <c r="G16" s="134"/>
    </row>
    <row r="17" spans="1:7" ht="12.75" customHeight="1">
      <c r="A17" s="141" t="s">
        <v>6</v>
      </c>
      <c r="B17" s="103">
        <v>7099</v>
      </c>
      <c r="C17" s="103">
        <v>8256</v>
      </c>
      <c r="D17" s="142">
        <f>(B17-C17)/C17*100</f>
        <v>-14.0140503875969</v>
      </c>
      <c r="E17" s="10">
        <f>SUM(JANUARY!B17+FEBRUARY!B17+MARCH!B16+APRIL!B17+MAY!B17+JUNE!B17+JULY!B17+AUGUST!B17+SEPTEMBER!B16)+B17</f>
        <v>103793</v>
      </c>
      <c r="F17" s="10">
        <f>SUM(JANUARY!C17+FEBRUARY!C17+MARCH!C16+APRIL!C17+MAY!C17+JUNE!C17+JULY!C17+AUGUST!C17+SEPTEMBER!C16)+C17</f>
        <v>140655</v>
      </c>
      <c r="G17" s="142">
        <f>(E17-F17)/F17*100</f>
        <v>-26.207386868579146</v>
      </c>
    </row>
    <row r="18" spans="1:7" ht="12.75" customHeight="1">
      <c r="A18" s="141" t="s">
        <v>7</v>
      </c>
      <c r="B18" s="103">
        <v>36433</v>
      </c>
      <c r="C18" s="103">
        <v>32177</v>
      </c>
      <c r="D18" s="142">
        <f>(B18-C18)/C18*100</f>
        <v>13.226839046523914</v>
      </c>
      <c r="E18" s="10">
        <f>SUM(JANUARY!B18+FEBRUARY!B18+MARCH!B17+APRIL!B18+MAY!B18+JUNE!B18+JULY!B18+AUGUST!B18+SEPTEMBER!B17)+B18</f>
        <v>364799</v>
      </c>
      <c r="F18" s="10">
        <f>SUM(JANUARY!C18+FEBRUARY!C18+MARCH!C17+APRIL!C18+MAY!C18+JUNE!C18+JULY!C18+AUGUST!C18+SEPTEMBER!C17)+C18</f>
        <v>326519</v>
      </c>
      <c r="G18" s="142">
        <f>(E18-F18)/F18*100</f>
        <v>11.723666922904947</v>
      </c>
    </row>
    <row r="19" spans="1:7" ht="12.75" customHeight="1">
      <c r="A19" s="139" t="s">
        <v>8</v>
      </c>
      <c r="B19" s="105">
        <f>SUM(B17:B18)</f>
        <v>43532</v>
      </c>
      <c r="C19" s="105">
        <f>SUM(C17:C18)</f>
        <v>40433</v>
      </c>
      <c r="D19" s="143">
        <f>(B19-C19)/C19*100</f>
        <v>7.664531447085301</v>
      </c>
      <c r="E19" s="105">
        <f>SUM(E17:E18)</f>
        <v>468592</v>
      </c>
      <c r="F19" s="105">
        <f>SUM(F17:F18)</f>
        <v>467174</v>
      </c>
      <c r="G19" s="143">
        <f>(E19-F19)/F19*100</f>
        <v>0.30352716546725633</v>
      </c>
    </row>
    <row r="20" spans="1:7" ht="12.75" customHeight="1">
      <c r="A20" s="134"/>
      <c r="B20" s="103"/>
      <c r="C20" s="103"/>
      <c r="D20" s="134"/>
      <c r="E20" s="103"/>
      <c r="F20" s="103"/>
      <c r="G20" s="134"/>
    </row>
    <row r="21" spans="1:7" ht="12.75" customHeight="1">
      <c r="A21" s="134"/>
      <c r="B21" s="103"/>
      <c r="C21" s="103"/>
      <c r="D21" s="134"/>
      <c r="E21" s="103"/>
      <c r="F21" s="103"/>
      <c r="G21" s="134"/>
    </row>
    <row r="22" spans="1:7" ht="15" customHeight="1">
      <c r="A22" s="136" t="s">
        <v>10</v>
      </c>
      <c r="B22" s="103"/>
      <c r="C22" s="103"/>
      <c r="D22" s="134"/>
      <c r="E22" s="103"/>
      <c r="F22" s="103"/>
      <c r="G22" s="134"/>
    </row>
    <row r="23" spans="1:7" ht="12.75" customHeight="1">
      <c r="A23" s="141" t="s">
        <v>6</v>
      </c>
      <c r="B23" s="103">
        <v>7382</v>
      </c>
      <c r="C23" s="103">
        <v>8836</v>
      </c>
      <c r="D23" s="142">
        <f>(B23-C23)/C23*100</f>
        <v>-16.455409687641467</v>
      </c>
      <c r="E23" s="10">
        <f>SUM(JANUARY!B23+FEBRUARY!B23+MARCH!B22+APRIL!B23+MAY!B23+JUNE!B23+JULY!B23+AUGUST!B23+SEPTEMBER!B22)+B23</f>
        <v>143826</v>
      </c>
      <c r="F23" s="10">
        <f>SUM(JANUARY!C23+FEBRUARY!C23+MARCH!C22+APRIL!C23+MAY!C23+JUNE!C23+JULY!C23+AUGUST!C23+SEPTEMBER!C22)+C23</f>
        <v>187064</v>
      </c>
      <c r="G23" s="142">
        <f>(E23-F23)/F23*100</f>
        <v>-23.1140144549459</v>
      </c>
    </row>
    <row r="24" spans="1:7" ht="12.75" customHeight="1">
      <c r="A24" s="141" t="s">
        <v>7</v>
      </c>
      <c r="B24" s="103">
        <v>82084</v>
      </c>
      <c r="C24" s="103">
        <v>83802</v>
      </c>
      <c r="D24" s="142">
        <f>(B24-C24)/C24*100</f>
        <v>-2.050070404047636</v>
      </c>
      <c r="E24" s="10">
        <f>SUM(JANUARY!B24+FEBRUARY!B24+MARCH!B23+APRIL!B24+MAY!B24+JUNE!B24+JULY!B24+AUGUST!B24+SEPTEMBER!B23)+B24</f>
        <v>955199</v>
      </c>
      <c r="F24" s="10">
        <f>SUM(JANUARY!C24+FEBRUARY!C24+MARCH!C23+APRIL!C24+MAY!C24+JUNE!C24+JULY!C24+AUGUST!C24+SEPTEMBER!C23)+C24</f>
        <v>872375</v>
      </c>
      <c r="G24" s="142">
        <f>(E24-F24)/F24*100</f>
        <v>9.49408224674022</v>
      </c>
    </row>
    <row r="25" spans="1:7" ht="12.75" customHeight="1">
      <c r="A25" s="139" t="s">
        <v>8</v>
      </c>
      <c r="B25" s="105">
        <f>SUM(B23:B24)</f>
        <v>89466</v>
      </c>
      <c r="C25" s="105">
        <f>SUM(C23:C24)</f>
        <v>92638</v>
      </c>
      <c r="D25" s="143">
        <f>(B25-C25)/C25*100</f>
        <v>-3.4240808307605954</v>
      </c>
      <c r="E25" s="105">
        <f>SUM(E23:E24)</f>
        <v>1099025</v>
      </c>
      <c r="F25" s="105">
        <f>SUM(F23:F24)</f>
        <v>1059439</v>
      </c>
      <c r="G25" s="143">
        <f>(E25-F25)/F25*100</f>
        <v>3.736505829972278</v>
      </c>
    </row>
    <row r="26" spans="1:7" ht="12.75" customHeight="1">
      <c r="A26" s="134"/>
      <c r="B26" s="103"/>
      <c r="C26" s="103"/>
      <c r="D26" s="134"/>
      <c r="E26" s="103"/>
      <c r="F26" s="103"/>
      <c r="G26" s="134"/>
    </row>
    <row r="27" spans="1:7" ht="12.75" customHeight="1">
      <c r="A27" s="134"/>
      <c r="B27" s="103"/>
      <c r="C27" s="103"/>
      <c r="D27" s="134"/>
      <c r="E27" s="103"/>
      <c r="F27" s="103"/>
      <c r="G27" s="134"/>
    </row>
    <row r="28" spans="1:7" ht="18" customHeight="1">
      <c r="A28" s="136" t="s">
        <v>49</v>
      </c>
      <c r="B28" s="103"/>
      <c r="C28" s="103"/>
      <c r="D28" s="134"/>
      <c r="E28" s="103"/>
      <c r="F28" s="103"/>
      <c r="G28" s="134"/>
    </row>
    <row r="29" spans="1:7" ht="12.75" customHeight="1">
      <c r="A29" s="141" t="s">
        <v>6</v>
      </c>
      <c r="B29" s="103">
        <f aca="true" t="shared" si="0" ref="B29:C31">(B11+B17+B23)</f>
        <v>73583</v>
      </c>
      <c r="C29" s="103">
        <f t="shared" si="0"/>
        <v>72071</v>
      </c>
      <c r="D29" s="142">
        <f>(B29-C29)/C29*100</f>
        <v>2.0979312067267</v>
      </c>
      <c r="E29" s="10">
        <f>SUM(JANUARY!B29+FEBRUARY!B29+MARCH!B28+APRIL!B29+MAY!B29+JUNE!B29+JULY!B29+AUGUST!B29+SEPTEMBER!B28)+B29</f>
        <v>1048763</v>
      </c>
      <c r="F29" s="10">
        <f>SUM(JANUARY!C29+FEBRUARY!C29+MARCH!C28+APRIL!C29+MAY!C29+JUNE!C29+JULY!C29+AUGUST!C29+SEPTEMBER!C28)+C29</f>
        <v>1190680</v>
      </c>
      <c r="G29" s="142">
        <f>(E29-F29)/F29*100</f>
        <v>-11.918987469345248</v>
      </c>
    </row>
    <row r="30" spans="1:7" ht="12.75" customHeight="1">
      <c r="A30" s="141" t="s">
        <v>7</v>
      </c>
      <c r="B30" s="103">
        <f t="shared" si="0"/>
        <v>246763</v>
      </c>
      <c r="C30" s="103">
        <f t="shared" si="0"/>
        <v>236269</v>
      </c>
      <c r="D30" s="142">
        <f>(B30-C30)/C30*100</f>
        <v>4.441547558079985</v>
      </c>
      <c r="E30" s="10">
        <f>SUM(JANUARY!B30+FEBRUARY!B30+MARCH!B29+APRIL!B30+MAY!B30+JUNE!B30+JULY!B30+AUGUST!B30+SEPTEMBER!B29)+B30</f>
        <v>2724170</v>
      </c>
      <c r="F30" s="10">
        <f>SUM(JANUARY!C30+FEBRUARY!C30+MARCH!C29+APRIL!C30+MAY!C30+JUNE!C30+JULY!C30+AUGUST!C30+SEPTEMBER!C29)+C30</f>
        <v>2389918</v>
      </c>
      <c r="G30" s="142">
        <f>(E30-F30)/F30*100</f>
        <v>13.985919182164409</v>
      </c>
    </row>
    <row r="31" spans="1:7" ht="12.75" customHeight="1">
      <c r="A31" s="139" t="s">
        <v>8</v>
      </c>
      <c r="B31" s="105">
        <f t="shared" si="0"/>
        <v>320346</v>
      </c>
      <c r="C31" s="105">
        <f t="shared" si="0"/>
        <v>308340</v>
      </c>
      <c r="D31" s="143">
        <f>(B31-C31)/C31*100</f>
        <v>3.893753648569761</v>
      </c>
      <c r="E31" s="105">
        <f>(E13+E19+E25)</f>
        <v>3772933</v>
      </c>
      <c r="F31" s="105">
        <f>(F13+F19+F25)</f>
        <v>3580598</v>
      </c>
      <c r="G31" s="143">
        <f>(E31-F31)/F31*100</f>
        <v>5.371588768133144</v>
      </c>
    </row>
    <row r="32" spans="1:7" ht="7.5" customHeight="1">
      <c r="A32" s="139"/>
      <c r="B32" s="105"/>
      <c r="C32" s="105"/>
      <c r="D32" s="143"/>
      <c r="E32" s="105"/>
      <c r="F32" s="105"/>
      <c r="G32" s="143"/>
    </row>
    <row r="33" spans="1:7" ht="7.5" customHeight="1">
      <c r="A33" s="134"/>
      <c r="B33" s="134"/>
      <c r="C33" s="134"/>
      <c r="D33" s="134"/>
      <c r="E33" s="134"/>
      <c r="F33" s="134"/>
      <c r="G33" s="134"/>
    </row>
    <row r="34" spans="1:7" ht="12.75" customHeight="1">
      <c r="A34" s="153" t="s">
        <v>95</v>
      </c>
      <c r="B34" s="134"/>
      <c r="C34" s="134"/>
      <c r="D34" s="134"/>
      <c r="E34" s="134"/>
      <c r="F34" s="134"/>
      <c r="G34" s="134"/>
    </row>
    <row r="35" spans="1:7" ht="12.75" customHeight="1">
      <c r="A35" s="153" t="s">
        <v>92</v>
      </c>
      <c r="B35" s="134"/>
      <c r="C35" s="134"/>
      <c r="D35" s="134"/>
      <c r="E35" s="134"/>
      <c r="F35" s="134"/>
      <c r="G35" s="134"/>
    </row>
    <row r="36" spans="1:7" ht="12.75" customHeight="1">
      <c r="A36" s="153" t="s">
        <v>93</v>
      </c>
      <c r="B36" s="134"/>
      <c r="C36" s="134"/>
      <c r="D36" s="134"/>
      <c r="E36" s="134"/>
      <c r="F36" s="134"/>
      <c r="G36" s="134"/>
    </row>
    <row r="37" spans="1:7" ht="12.75" customHeight="1">
      <c r="A37" s="153" t="s">
        <v>94</v>
      </c>
      <c r="B37" s="134"/>
      <c r="C37" s="134"/>
      <c r="D37" s="134"/>
      <c r="E37" s="134"/>
      <c r="F37" s="134"/>
      <c r="G37" s="134"/>
    </row>
    <row r="38" spans="1:7" ht="12.75" customHeight="1">
      <c r="A38" s="134"/>
      <c r="B38" s="134"/>
      <c r="C38" s="134"/>
      <c r="D38" s="134"/>
      <c r="E38" s="134"/>
      <c r="F38" s="134"/>
      <c r="G38" s="134"/>
    </row>
    <row r="39" spans="1:7" ht="12.75" customHeight="1">
      <c r="A39" s="177"/>
      <c r="B39" s="177"/>
      <c r="C39" s="177"/>
      <c r="D39" s="177"/>
      <c r="E39" s="177"/>
      <c r="F39" s="177"/>
      <c r="G39" s="177"/>
    </row>
    <row r="40" spans="1:7" ht="7.5" customHeight="1">
      <c r="A40" s="146"/>
      <c r="B40" s="146"/>
      <c r="C40" s="146"/>
      <c r="D40" s="146"/>
      <c r="E40" s="146"/>
      <c r="F40" s="146"/>
      <c r="G40" s="146"/>
    </row>
    <row r="41" spans="1:7" ht="9.75" customHeight="1">
      <c r="A41" s="146"/>
      <c r="B41" s="146"/>
      <c r="C41" s="146"/>
      <c r="D41" s="146"/>
      <c r="E41" s="146"/>
      <c r="F41" s="146"/>
      <c r="G41" s="146"/>
    </row>
    <row r="42" spans="1:7" ht="9.75" customHeight="1">
      <c r="A42" s="146"/>
      <c r="B42" s="146"/>
      <c r="C42" s="146"/>
      <c r="D42" s="146"/>
      <c r="E42" s="146"/>
      <c r="F42" s="146"/>
      <c r="G42" s="146"/>
    </row>
    <row r="43" spans="1:7" ht="9.75" customHeight="1">
      <c r="A43" s="146"/>
      <c r="B43" s="146"/>
      <c r="C43" s="146"/>
      <c r="D43" s="146"/>
      <c r="E43" s="146"/>
      <c r="F43" s="146"/>
      <c r="G43" s="146"/>
    </row>
    <row r="44" spans="1:7" ht="14.25" customHeight="1">
      <c r="A44" s="146"/>
      <c r="B44" s="146"/>
      <c r="C44" s="146"/>
      <c r="D44" s="146"/>
      <c r="E44" s="146"/>
      <c r="F44" s="146"/>
      <c r="G44" s="146"/>
    </row>
    <row r="45" spans="1:7" ht="13.5" customHeight="1">
      <c r="A45" s="146"/>
      <c r="B45" s="146"/>
      <c r="C45" s="146"/>
      <c r="D45" s="146"/>
      <c r="E45" s="146"/>
      <c r="F45" s="146"/>
      <c r="G45" s="146"/>
    </row>
    <row r="46" spans="1:7" ht="9.75" customHeight="1">
      <c r="A46" s="146"/>
      <c r="B46" s="146"/>
      <c r="C46" s="146"/>
      <c r="D46" s="146"/>
      <c r="E46" s="146"/>
      <c r="F46" s="146"/>
      <c r="G46" s="146"/>
    </row>
    <row r="47" spans="1:7" ht="9.75" customHeight="1">
      <c r="A47" s="146"/>
      <c r="B47" s="146"/>
      <c r="C47" s="146"/>
      <c r="D47" s="146"/>
      <c r="E47" s="146"/>
      <c r="F47" s="146"/>
      <c r="G47" s="146"/>
    </row>
    <row r="48" spans="1:7" ht="9.75" customHeight="1">
      <c r="A48" s="146"/>
      <c r="B48" s="146"/>
      <c r="C48" s="146"/>
      <c r="D48" s="146"/>
      <c r="E48" s="146"/>
      <c r="F48" s="146"/>
      <c r="G48" s="146"/>
    </row>
    <row r="49" spans="1:7" ht="13.5" customHeight="1">
      <c r="A49" s="146"/>
      <c r="B49" s="146"/>
      <c r="C49" s="146"/>
      <c r="D49" s="146"/>
      <c r="E49" s="146"/>
      <c r="F49" s="146"/>
      <c r="G49" s="146"/>
    </row>
    <row r="50" spans="1:7" ht="15.75">
      <c r="A50" s="108" t="s">
        <v>13</v>
      </c>
      <c r="B50" s="108"/>
      <c r="C50" s="108"/>
      <c r="D50" s="108"/>
      <c r="E50" s="108"/>
      <c r="F50" s="108"/>
      <c r="G50" s="108"/>
    </row>
    <row r="51" spans="1:7" ht="15.75">
      <c r="A51" s="108" t="s">
        <v>14</v>
      </c>
      <c r="B51" s="108"/>
      <c r="C51" s="108"/>
      <c r="D51" s="108"/>
      <c r="E51" s="108"/>
      <c r="F51" s="108"/>
      <c r="G51" s="108"/>
    </row>
    <row r="52" spans="1:7" ht="15.75">
      <c r="A52" s="112" t="s">
        <v>146</v>
      </c>
      <c r="B52" s="108"/>
      <c r="C52" s="108"/>
      <c r="D52" s="108"/>
      <c r="E52" s="108"/>
      <c r="F52" s="108"/>
      <c r="G52" s="108"/>
    </row>
    <row r="53" spans="1:7" ht="8.25" customHeight="1">
      <c r="A53" s="112"/>
      <c r="B53" s="108"/>
      <c r="C53" s="108"/>
      <c r="D53" s="108"/>
      <c r="E53" s="108"/>
      <c r="F53" s="108"/>
      <c r="G53" s="108"/>
    </row>
    <row r="54" spans="1:6" ht="15.75">
      <c r="A54" s="22"/>
      <c r="B54" s="22"/>
      <c r="C54" s="17"/>
      <c r="D54" s="17"/>
      <c r="E54" s="156" t="s">
        <v>15</v>
      </c>
      <c r="F54" s="156"/>
    </row>
    <row r="55" spans="1:7" ht="12.75" customHeight="1">
      <c r="A55" s="117" t="s">
        <v>16</v>
      </c>
      <c r="B55" s="118" t="s">
        <v>124</v>
      </c>
      <c r="C55" s="118" t="s">
        <v>86</v>
      </c>
      <c r="D55" s="119" t="s">
        <v>5</v>
      </c>
      <c r="E55" s="46" t="s">
        <v>125</v>
      </c>
      <c r="F55" s="46" t="s">
        <v>87</v>
      </c>
      <c r="G55" s="119" t="s">
        <v>5</v>
      </c>
    </row>
    <row r="56" spans="1:7" ht="12.75" customHeight="1">
      <c r="A56" s="114"/>
      <c r="B56" s="114"/>
      <c r="C56" s="114"/>
      <c r="D56" s="114"/>
      <c r="E56" s="114"/>
      <c r="F56" s="114"/>
      <c r="G56" s="114"/>
    </row>
    <row r="57" spans="1:7" ht="12.75" customHeight="1">
      <c r="A57" s="117" t="s">
        <v>4</v>
      </c>
      <c r="B57" s="37">
        <f>(B58+B59)</f>
        <v>59102</v>
      </c>
      <c r="C57" s="37">
        <f>(C58+C59)</f>
        <v>54979</v>
      </c>
      <c r="D57" s="124">
        <f>(B57-C57)/C57*100</f>
        <v>7.4992269775732545</v>
      </c>
      <c r="E57" s="37">
        <f>(E58+E59)</f>
        <v>801144</v>
      </c>
      <c r="F57" s="37">
        <f>(F58+F59)</f>
        <v>862961</v>
      </c>
      <c r="G57" s="124">
        <f>(E57-F57)/F57*100</f>
        <v>-7.163359641976869</v>
      </c>
    </row>
    <row r="58" spans="1:7" ht="12.75" customHeight="1">
      <c r="A58" s="114" t="s">
        <v>18</v>
      </c>
      <c r="B58" s="10">
        <v>59102</v>
      </c>
      <c r="C58" s="10">
        <v>54979</v>
      </c>
      <c r="D58" s="123">
        <f>(B58-C58)/C58*100</f>
        <v>7.4992269775732545</v>
      </c>
      <c r="E58" s="10">
        <f>SUM(JANUARY!B58+FEBRUARY!B58+MARCH!B58+APRIL!B58+MAY!B58+JUNE!B58+JULY!B58+AUGUST!B58+SEPTEMBER!B57)+B58</f>
        <v>801144</v>
      </c>
      <c r="F58" s="10">
        <f>SUM(JANUARY!C58+FEBRUARY!C58+MARCH!C58+APRIL!C58+MAY!C58+JUNE!C58+JULY!C58+AUGUST!C58+SEPTEMBER!C57)+C58</f>
        <v>862961</v>
      </c>
      <c r="G58" s="123">
        <f>(E58-F58)/F58*100</f>
        <v>-7.163359641976869</v>
      </c>
    </row>
    <row r="59" spans="1:7" ht="12.75" customHeight="1">
      <c r="A59" s="114" t="s">
        <v>19</v>
      </c>
      <c r="B59" s="10">
        <v>0</v>
      </c>
      <c r="C59" s="10">
        <v>0</v>
      </c>
      <c r="D59" s="123">
        <v>0</v>
      </c>
      <c r="E59" s="10">
        <f>+JUNE!B59</f>
        <v>0</v>
      </c>
      <c r="F59" s="10">
        <f>+JUNE!B59</f>
        <v>0</v>
      </c>
      <c r="G59" s="123">
        <v>0</v>
      </c>
    </row>
    <row r="60" spans="1:7" ht="12.75" customHeight="1">
      <c r="A60" s="114"/>
      <c r="B60" s="103"/>
      <c r="C60" s="103"/>
      <c r="D60" s="114"/>
      <c r="E60" s="103"/>
      <c r="F60" s="103"/>
      <c r="G60" s="114"/>
    </row>
    <row r="61" spans="1:7" ht="12.75" customHeight="1">
      <c r="A61" s="117" t="s">
        <v>9</v>
      </c>
      <c r="B61" s="37">
        <f>(B62+B63)</f>
        <v>7099</v>
      </c>
      <c r="C61" s="37">
        <f>(C62+C63)</f>
        <v>8256</v>
      </c>
      <c r="D61" s="124">
        <f>(B61-C61)/C61*100</f>
        <v>-14.0140503875969</v>
      </c>
      <c r="E61" s="37">
        <f>(E62+E63)</f>
        <v>103793</v>
      </c>
      <c r="F61" s="37">
        <f>(F62+F63)</f>
        <v>140655</v>
      </c>
      <c r="G61" s="124">
        <f>(E61-F61)/F61*100</f>
        <v>-26.207386868579146</v>
      </c>
    </row>
    <row r="62" spans="1:7" ht="12.75" customHeight="1">
      <c r="A62" s="114" t="s">
        <v>20</v>
      </c>
      <c r="B62" s="10">
        <v>7062</v>
      </c>
      <c r="C62" s="10">
        <v>8156</v>
      </c>
      <c r="D62" s="123">
        <f>(B62-C62)/C62*100</f>
        <v>-13.413437959784208</v>
      </c>
      <c r="E62" s="10">
        <f>SUM(JANUARY!B62+FEBRUARY!B62+MARCH!B62+APRIL!B62+MAY!B62+JUNE!B62+JULY!B62+AUGUST!B62+SEPTEMBER!B61)+B62</f>
        <v>103182</v>
      </c>
      <c r="F62" s="10">
        <f>SUM(JANUARY!C62+FEBRUARY!C62+MARCH!C62+APRIL!C62+MAY!C62+JUNE!C62+JULY!C62+AUGUST!C62+SEPTEMBER!C61)+C62</f>
        <v>138750</v>
      </c>
      <c r="G62" s="123">
        <f>(E62-F62)/F62*100</f>
        <v>-25.634594594594596</v>
      </c>
    </row>
    <row r="63" spans="1:7" ht="12.75" customHeight="1">
      <c r="A63" s="114" t="s">
        <v>21</v>
      </c>
      <c r="B63" s="103">
        <v>37</v>
      </c>
      <c r="C63" s="103">
        <v>100</v>
      </c>
      <c r="D63" s="123">
        <f>(B63-C63)/C63*100</f>
        <v>-63</v>
      </c>
      <c r="E63" s="10">
        <f>SUM(JANUARY!B63+FEBRUARY!B63+MARCH!B63+APRIL!B63+MAY!B63+JUNE!B63+JULY!B63+AUGUST!B63+SEPTEMBER!B62)+B63</f>
        <v>611</v>
      </c>
      <c r="F63" s="10">
        <f>SUM(JANUARY!C63+FEBRUARY!C63+MARCH!C63+APRIL!C63+MAY!C63+JUNE!C63+JULY!C63+AUGUST!C63+SEPTEMBER!C62)+C63</f>
        <v>1905</v>
      </c>
      <c r="G63" s="123">
        <f>(E63-F63)/F63*100</f>
        <v>-67.92650918635171</v>
      </c>
    </row>
    <row r="64" spans="1:7" ht="12.75" customHeight="1">
      <c r="A64" s="114"/>
      <c r="B64" s="114"/>
      <c r="C64" s="114"/>
      <c r="D64" s="114"/>
      <c r="E64" s="103"/>
      <c r="F64" s="103"/>
      <c r="G64" s="114"/>
    </row>
    <row r="65" spans="1:7" ht="12.75" customHeight="1">
      <c r="A65" s="117" t="s">
        <v>10</v>
      </c>
      <c r="B65" s="105">
        <f>SUM(B67+B73+B78+B82+B83+B84+B86+B91+B92+B93+B94)</f>
        <v>7382</v>
      </c>
      <c r="C65" s="105">
        <f>SUM(C67+C73+C78+C82+C83+C84+C86+C91+C92+C93+C94)</f>
        <v>8836</v>
      </c>
      <c r="D65" s="124">
        <f>(B65-C65)/C65*100</f>
        <v>-16.455409687641467</v>
      </c>
      <c r="E65" s="105">
        <f>SUM(E67+E73+E78+E82+E83+E84+E86+E91+E92+E93+E94)</f>
        <v>143826</v>
      </c>
      <c r="F65" s="105">
        <f>SUM(F67+F73+F78+F82+F83+F84+F86+F91+F92+F93+F94)</f>
        <v>187064</v>
      </c>
      <c r="G65" s="124">
        <f>(E65-F65)/F65*100</f>
        <v>-23.1140144549459</v>
      </c>
    </row>
    <row r="66" spans="1:7" ht="12.75" customHeight="1">
      <c r="A66" s="114"/>
      <c r="B66" s="103"/>
      <c r="C66" s="103"/>
      <c r="D66" s="114"/>
      <c r="E66" s="103"/>
      <c r="F66" s="103"/>
      <c r="G66" s="114"/>
    </row>
    <row r="67" spans="1:7" ht="12.75" customHeight="1">
      <c r="A67" s="117" t="s">
        <v>23</v>
      </c>
      <c r="B67" s="105">
        <f>SUM(B68:B71)</f>
        <v>3118</v>
      </c>
      <c r="C67" s="105">
        <f>SUM(C68:C71)</f>
        <v>3119</v>
      </c>
      <c r="D67" s="125">
        <f>(B67-C67)/C67*100</f>
        <v>-0.032061558191728116</v>
      </c>
      <c r="E67" s="105">
        <f>SUM(E68:E71)</f>
        <v>62512</v>
      </c>
      <c r="F67" s="105">
        <f>SUM(F68:F71)</f>
        <v>79569</v>
      </c>
      <c r="G67" s="125">
        <f>(E67-F67)/F67*100</f>
        <v>-21.436740439115738</v>
      </c>
    </row>
    <row r="68" spans="1:7" ht="12.75" customHeight="1">
      <c r="A68" s="114" t="s">
        <v>24</v>
      </c>
      <c r="B68" s="103">
        <v>2074</v>
      </c>
      <c r="C68" s="103">
        <v>2588</v>
      </c>
      <c r="D68" s="123">
        <f>(B68-C68)/C68*100</f>
        <v>-19.860896445131377</v>
      </c>
      <c r="E68" s="10">
        <f>SUM(JANUARY!B68+FEBRUARY!B68+MARCH!B68+APRIL!B68+MAY!B68+JUNE!B68+JULY!B68+AUGUST!B68+SEPTEMBER!B67)+B68</f>
        <v>45342</v>
      </c>
      <c r="F68" s="10">
        <f>SUM(JANUARY!C68+FEBRUARY!C68+MARCH!C68+APRIL!C68+MAY!C68+JUNE!C68+JULY!C68+AUGUST!C68+SEPTEMBER!C67)+C68</f>
        <v>59563</v>
      </c>
      <c r="G68" s="123">
        <f>(E68-F68)/F68*100</f>
        <v>-23.87556033107802</v>
      </c>
    </row>
    <row r="69" spans="1:7" ht="12.75" customHeight="1">
      <c r="A69" s="114" t="s">
        <v>25</v>
      </c>
      <c r="B69" s="103">
        <v>971</v>
      </c>
      <c r="C69" s="103">
        <v>467</v>
      </c>
      <c r="D69" s="123">
        <f>(B69-C69)/C69*100</f>
        <v>107.92291220556744</v>
      </c>
      <c r="E69" s="10">
        <f>SUM(JANUARY!B69+FEBRUARY!B69+MARCH!B69+APRIL!B69+MAY!B69+JUNE!B69+JULY!B69+AUGUST!B69+SEPTEMBER!B68)+B69</f>
        <v>16160</v>
      </c>
      <c r="F69" s="10">
        <f>SUM(JANUARY!C69+FEBRUARY!C69+MARCH!C69+APRIL!C69+MAY!C69+JUNE!C69+JULY!C69+AUGUST!C69+SEPTEMBER!C68)+C69</f>
        <v>18992</v>
      </c>
      <c r="G69" s="126">
        <f>(E69-F69)/F69*100</f>
        <v>-14.911541701769165</v>
      </c>
    </row>
    <row r="70" spans="1:7" ht="12.75" customHeight="1">
      <c r="A70" s="35" t="s">
        <v>96</v>
      </c>
      <c r="B70" s="10">
        <v>47</v>
      </c>
      <c r="C70" s="10">
        <v>41</v>
      </c>
      <c r="D70" s="123">
        <f>(+B70-C70)/C70*100</f>
        <v>14.634146341463413</v>
      </c>
      <c r="E70" s="10">
        <f>SUM(JANUARY!B70+FEBRUARY!B70+MARCH!B70+APRIL!B70+MAY!B70+JUNE!B70+JULY!B70+AUGUST!B70+SEPTEMBER!B69)+B70</f>
        <v>590</v>
      </c>
      <c r="F70" s="10">
        <f>SUM(JANUARY!C70+FEBRUARY!C70+MARCH!C70+APRIL!C70+MAY!C70+JUNE!C70+JULY!C70+AUGUST!C70+SEPTEMBER!C69)+C70</f>
        <v>565</v>
      </c>
      <c r="G70" s="126">
        <f>(+E70-F70)/F70*100</f>
        <v>4.424778761061947</v>
      </c>
    </row>
    <row r="71" spans="1:7" ht="12.75" customHeight="1">
      <c r="A71" s="114" t="s">
        <v>26</v>
      </c>
      <c r="B71" s="103">
        <v>26</v>
      </c>
      <c r="C71" s="103">
        <v>23</v>
      </c>
      <c r="D71" s="126">
        <f>(B71-C71)/C71*100</f>
        <v>13.043478260869565</v>
      </c>
      <c r="E71" s="10">
        <f>SUM(JANUARY!B71+FEBRUARY!B71+MARCH!B71+APRIL!B71+MAY!B71+JUNE!B71+JULY!B71+AUGUST!B71+SEPTEMBER!B70)+B71</f>
        <v>420</v>
      </c>
      <c r="F71" s="10">
        <f>SUM(JANUARY!C71+FEBRUARY!C71+MARCH!C71+APRIL!C71+MAY!C71+JUNE!C71+JULY!C71+AUGUST!C71+SEPTEMBER!C70)+C71</f>
        <v>449</v>
      </c>
      <c r="G71" s="123">
        <f>(E71-F71)/F71*100</f>
        <v>-6.45879732739421</v>
      </c>
    </row>
    <row r="72" spans="1:7" ht="12.75" customHeight="1">
      <c r="A72" s="114"/>
      <c r="B72" s="103"/>
      <c r="C72" s="103"/>
      <c r="D72" s="114"/>
      <c r="E72" s="103"/>
      <c r="F72" s="103"/>
      <c r="G72" s="114"/>
    </row>
    <row r="73" spans="1:7" ht="12.75" customHeight="1">
      <c r="A73" s="117" t="s">
        <v>27</v>
      </c>
      <c r="B73" s="105">
        <f>SUM(B74:B76)</f>
        <v>399</v>
      </c>
      <c r="C73" s="105">
        <f>SUM(C74:C76)</f>
        <v>463</v>
      </c>
      <c r="D73" s="125">
        <f>(B73-C73)/C73*100</f>
        <v>-13.822894168466524</v>
      </c>
      <c r="E73" s="105">
        <f>SUM(E74:E76)</f>
        <v>7435</v>
      </c>
      <c r="F73" s="105">
        <f>SUM(F74:F76)</f>
        <v>8219</v>
      </c>
      <c r="G73" s="125">
        <f>(E73-F73)/F73*100</f>
        <v>-9.53887334225575</v>
      </c>
    </row>
    <row r="74" spans="1:7" ht="12.75" customHeight="1">
      <c r="A74" s="114" t="s">
        <v>28</v>
      </c>
      <c r="B74" s="103">
        <v>224</v>
      </c>
      <c r="C74" s="103">
        <v>252</v>
      </c>
      <c r="D74" s="123">
        <f>(B74-C74)/C74*100</f>
        <v>-11.11111111111111</v>
      </c>
      <c r="E74" s="10">
        <f>SUM(JANUARY!B74+FEBRUARY!B74+MARCH!B74+APRIL!B74+MAY!B74+JUNE!B74+JULY!B74+AUGUST!B74+SEPTEMBER!B73)+B74</f>
        <v>3701</v>
      </c>
      <c r="F74" s="10">
        <f>SUM(JANUARY!C74+FEBRUARY!C74+MARCH!C74+APRIL!C74+MAY!C74+JUNE!C74+JULY!C74+AUGUST!C74+SEPTEMBER!C73)+C74</f>
        <v>3265</v>
      </c>
      <c r="G74" s="123">
        <f>(E74-F74)/F74*100</f>
        <v>13.35375191424196</v>
      </c>
    </row>
    <row r="75" spans="1:7" ht="12.75" customHeight="1">
      <c r="A75" s="114" t="s">
        <v>29</v>
      </c>
      <c r="B75" s="103">
        <v>120</v>
      </c>
      <c r="C75" s="103">
        <v>124</v>
      </c>
      <c r="D75" s="123">
        <f>(B75-C75)/C75*100</f>
        <v>-3.225806451612903</v>
      </c>
      <c r="E75" s="10">
        <f>SUM(JANUARY!B75+FEBRUARY!B75+MARCH!B75+APRIL!B75+MAY!B75+JUNE!B75+JULY!B75+AUGUST!B75+SEPTEMBER!B74)+B75</f>
        <v>2276</v>
      </c>
      <c r="F75" s="10">
        <f>SUM(JANUARY!C75+FEBRUARY!C75+MARCH!C75+APRIL!C75+MAY!C75+JUNE!C75+JULY!C75+AUGUST!C75+SEPTEMBER!C74)+C75</f>
        <v>3127</v>
      </c>
      <c r="G75" s="123">
        <f>(E75-F75)/F75*100</f>
        <v>-27.21458266709306</v>
      </c>
    </row>
    <row r="76" spans="1:7" ht="12.75" customHeight="1">
      <c r="A76" s="114" t="s">
        <v>30</v>
      </c>
      <c r="B76" s="103">
        <v>55</v>
      </c>
      <c r="C76" s="103">
        <v>87</v>
      </c>
      <c r="D76" s="123">
        <f>(B76-C76)/C76*100</f>
        <v>-36.7816091954023</v>
      </c>
      <c r="E76" s="10">
        <f>SUM(JANUARY!B76+FEBRUARY!B76+MARCH!B76+APRIL!B76+MAY!B76+JUNE!B76+JULY!B76+AUGUST!B76+SEPTEMBER!B75)+B76</f>
        <v>1458</v>
      </c>
      <c r="F76" s="10">
        <f>SUM(JANUARY!C76+FEBRUARY!C76+MARCH!C76+APRIL!C76+MAY!C76+JUNE!C76+JULY!C76+AUGUST!C76+SEPTEMBER!C75)+C76</f>
        <v>1827</v>
      </c>
      <c r="G76" s="123">
        <f>(E76-F76)/F76*100</f>
        <v>-20.19704433497537</v>
      </c>
    </row>
    <row r="77" spans="1:7" ht="12.75" customHeight="1">
      <c r="A77" s="114"/>
      <c r="B77" s="103"/>
      <c r="C77" s="103"/>
      <c r="D77" s="114"/>
      <c r="E77" s="103"/>
      <c r="F77" s="103"/>
      <c r="G77" s="114"/>
    </row>
    <row r="78" spans="1:7" ht="12.75" customHeight="1">
      <c r="A78" s="117" t="s">
        <v>31</v>
      </c>
      <c r="B78" s="37">
        <f>(B79+B80)</f>
        <v>480</v>
      </c>
      <c r="C78" s="37">
        <f>(C79+C80)</f>
        <v>402</v>
      </c>
      <c r="D78" s="124">
        <f>(B78-C78)/C78*100</f>
        <v>19.402985074626866</v>
      </c>
      <c r="E78" s="37">
        <f>(E79+E80)</f>
        <v>6197</v>
      </c>
      <c r="F78" s="37">
        <f>(F79+F80)</f>
        <v>7831</v>
      </c>
      <c r="G78" s="123">
        <f>(E78-F78)/F78*100</f>
        <v>-20.865789809730558</v>
      </c>
    </row>
    <row r="79" spans="1:7" ht="12.75" customHeight="1">
      <c r="A79" s="114" t="s">
        <v>32</v>
      </c>
      <c r="B79" s="103">
        <v>99</v>
      </c>
      <c r="C79" s="103">
        <v>130</v>
      </c>
      <c r="D79" s="123">
        <f>(B79-C79)/C79*100</f>
        <v>-23.846153846153847</v>
      </c>
      <c r="E79" s="10">
        <f>SUM(JANUARY!B79+FEBRUARY!B79+MARCH!B79+APRIL!B79+MAY!B79+JUNE!B79+JULY!B79+AUGUST!B79+SEPTEMBER!B78)+B79</f>
        <v>2105</v>
      </c>
      <c r="F79" s="10">
        <f>SUM(JANUARY!C79+FEBRUARY!C79+MARCH!C79+APRIL!C79+MAY!C79+JUNE!C79+JULY!C79+AUGUST!C79+SEPTEMBER!C78)+C79</f>
        <v>3582</v>
      </c>
      <c r="G79" s="123">
        <f>(E79-F79)/F79*100</f>
        <v>-41.23394751535455</v>
      </c>
    </row>
    <row r="80" spans="1:7" ht="12.75" customHeight="1">
      <c r="A80" s="114" t="s">
        <v>54</v>
      </c>
      <c r="B80" s="103">
        <v>381</v>
      </c>
      <c r="C80" s="103">
        <v>272</v>
      </c>
      <c r="D80" s="123">
        <f>(B80-C80)/C80*100</f>
        <v>40.07352941176471</v>
      </c>
      <c r="E80" s="10">
        <f>SUM(JANUARY!B80+FEBRUARY!B80+MARCH!B80+APRIL!B80+MAY!B80+JUNE!B80+JULY!B80+AUGUST!B80+SEPTEMBER!B79)+B80</f>
        <v>4092</v>
      </c>
      <c r="F80" s="10">
        <f>SUM(JANUARY!C80+FEBRUARY!C80+MARCH!C80+APRIL!C80+MAY!C80+JUNE!C80+JULY!C80+AUGUST!C80+SEPTEMBER!C79)+C80</f>
        <v>4249</v>
      </c>
      <c r="G80" s="123">
        <f>(E80-F80)/F80*100</f>
        <v>-3.6949870557778297</v>
      </c>
    </row>
    <row r="81" spans="1:7" ht="12.75" customHeight="1">
      <c r="A81" s="114"/>
      <c r="B81" s="103"/>
      <c r="C81" s="103"/>
      <c r="D81" s="123"/>
      <c r="E81" s="103"/>
      <c r="F81" s="103"/>
      <c r="G81" s="123"/>
    </row>
    <row r="82" spans="1:7" ht="12.75" customHeight="1">
      <c r="A82" s="117" t="s">
        <v>34</v>
      </c>
      <c r="B82" s="37">
        <v>843</v>
      </c>
      <c r="C82" s="37">
        <v>793</v>
      </c>
      <c r="D82" s="124">
        <f>(B82-C82)/C82*100</f>
        <v>6.305170239596469</v>
      </c>
      <c r="E82" s="148">
        <f>SUM(JANUARY!B82+FEBRUARY!B82+MARCH!B82+APRIL!B82+MAY!B82+JUNE!B82+JULY!B82+AUGUST!B82+SEPTEMBER!B81)+B82</f>
        <v>13053</v>
      </c>
      <c r="F82" s="148">
        <f>SUM(JANUARY!C82+FEBRUARY!C82+MARCH!C82+APRIL!C82+MAY!C82+JUNE!C82+JULY!C82+AUGUST!C82+SEPTEMBER!C81)+C82</f>
        <v>13952</v>
      </c>
      <c r="G82" s="124">
        <f>(E82-F82)/F82*100</f>
        <v>-6.443520642201834</v>
      </c>
    </row>
    <row r="83" spans="1:7" ht="12.75" customHeight="1">
      <c r="A83" s="117" t="s">
        <v>35</v>
      </c>
      <c r="B83" s="37">
        <v>456</v>
      </c>
      <c r="C83" s="37">
        <v>323</v>
      </c>
      <c r="D83" s="124">
        <f>(B83-C83)/C83*100</f>
        <v>41.17647058823529</v>
      </c>
      <c r="E83" s="148">
        <f>SUM(JANUARY!B83+FEBRUARY!B83+MARCH!B83+APRIL!B83+MAY!B83+JUNE!B83+JULY!B83+AUGUST!B83+SEPTEMBER!B82)+B83</f>
        <v>4374</v>
      </c>
      <c r="F83" s="148">
        <f>SUM(JANUARY!C83+FEBRUARY!C83+MARCH!C83+APRIL!C83+MAY!C83+JUNE!C83+JULY!C83+AUGUST!C83+SEPTEMBER!C82)+C83</f>
        <v>4033</v>
      </c>
      <c r="G83" s="124">
        <f>(E83-F83)/F83*100</f>
        <v>8.45524423506075</v>
      </c>
    </row>
    <row r="84" spans="1:7" ht="12.75" customHeight="1">
      <c r="A84" s="117" t="s">
        <v>36</v>
      </c>
      <c r="B84" s="37">
        <v>17</v>
      </c>
      <c r="C84" s="37">
        <v>61</v>
      </c>
      <c r="D84" s="124">
        <f>(B84-C84)/C84*100</f>
        <v>-72.1311475409836</v>
      </c>
      <c r="E84" s="148">
        <f>SUM(JANUARY!B84+FEBRUARY!B84+MARCH!B84+APRIL!B84+MAY!B84+JUNE!B84+JULY!B84+AUGUST!B84+SEPTEMBER!B83)+B84</f>
        <v>1513</v>
      </c>
      <c r="F84" s="148">
        <f>SUM(JANUARY!C84+FEBRUARY!C84+MARCH!C84+APRIL!C84+MAY!C84+JUNE!C84+JULY!C84+AUGUST!C84+SEPTEMBER!C83)+C84</f>
        <v>2640</v>
      </c>
      <c r="G84" s="124">
        <f>(E84-F84)/F84*100</f>
        <v>-42.68939393939394</v>
      </c>
    </row>
    <row r="85" spans="1:7" ht="12.75" customHeight="1">
      <c r="A85" s="114"/>
      <c r="B85" s="103"/>
      <c r="C85" s="103"/>
      <c r="D85" s="123"/>
      <c r="E85" s="103"/>
      <c r="F85" s="103"/>
      <c r="G85" s="123"/>
    </row>
    <row r="86" spans="1:7" ht="12.75" customHeight="1">
      <c r="A86" s="117" t="s">
        <v>37</v>
      </c>
      <c r="B86" s="105">
        <f>SUM(B87:B89)</f>
        <v>959</v>
      </c>
      <c r="C86" s="105">
        <f>SUM(C87:C89)</f>
        <v>918</v>
      </c>
      <c r="D86" s="125">
        <f>(B86-C86)/C86*100</f>
        <v>4.466230936819173</v>
      </c>
      <c r="E86" s="105">
        <f>SUM(E87:E89)</f>
        <v>21819</v>
      </c>
      <c r="F86" s="105">
        <f>SUM(F87:F89)</f>
        <v>30074</v>
      </c>
      <c r="G86" s="125">
        <f>(E86-F86)/F86*100</f>
        <v>-27.448959233889735</v>
      </c>
    </row>
    <row r="87" spans="1:7" ht="12.75" customHeight="1">
      <c r="A87" s="114" t="s">
        <v>55</v>
      </c>
      <c r="B87" s="103">
        <v>165</v>
      </c>
      <c r="C87" s="103">
        <v>150</v>
      </c>
      <c r="D87" s="123">
        <f>(B87-C87)/C87*100</f>
        <v>10</v>
      </c>
      <c r="E87" s="10">
        <f>SUM(JANUARY!B87+FEBRUARY!B87+MARCH!B87+APRIL!B87+MAY!B87+JUNE!B87+JULY!B87+AUGUST!B87+SEPTEMBER!B86)+B87</f>
        <v>5271</v>
      </c>
      <c r="F87" s="10">
        <f>SUM(JANUARY!C87+FEBRUARY!C87+MARCH!C87+APRIL!C87+MAY!C87+JUNE!C87+JULY!C87+AUGUST!C87+SEPTEMBER!C86)+C87</f>
        <v>5953</v>
      </c>
      <c r="G87" s="123">
        <f>(E87-F87)/F87*100</f>
        <v>-11.456408533512514</v>
      </c>
    </row>
    <row r="88" spans="1:7" ht="12.75" customHeight="1">
      <c r="A88" s="114" t="s">
        <v>56</v>
      </c>
      <c r="B88" s="103">
        <v>700</v>
      </c>
      <c r="C88" s="103">
        <v>685</v>
      </c>
      <c r="D88" s="123">
        <f>(B88-C88)/C88*100</f>
        <v>2.18978102189781</v>
      </c>
      <c r="E88" s="10">
        <f>SUM(JANUARY!B88+FEBRUARY!B88+MARCH!B88+APRIL!B88+MAY!B88+JUNE!B88+JULY!B88+AUGUST!B88+SEPTEMBER!B87)+B88</f>
        <v>14990</v>
      </c>
      <c r="F88" s="10">
        <f>SUM(JANUARY!C88+FEBRUARY!C88+MARCH!C88+APRIL!C88+MAY!C88+JUNE!C88+JULY!C88+AUGUST!C88+SEPTEMBER!C87)+C88</f>
        <v>22427</v>
      </c>
      <c r="G88" s="123">
        <f>(E88-F88)/F88*100</f>
        <v>-33.1609221028225</v>
      </c>
    </row>
    <row r="89" spans="1:7" ht="12.75" customHeight="1">
      <c r="A89" s="114" t="s">
        <v>40</v>
      </c>
      <c r="B89" s="103">
        <v>94</v>
      </c>
      <c r="C89" s="103">
        <v>83</v>
      </c>
      <c r="D89" s="123">
        <f>(B89-C89)/C89*100</f>
        <v>13.253012048192772</v>
      </c>
      <c r="E89" s="10">
        <f>SUM(JANUARY!B89+FEBRUARY!B89+MARCH!B89+APRIL!B89+MAY!B89+JUNE!B89+JULY!B89+AUGUST!B89+SEPTEMBER!B88)+B89</f>
        <v>1558</v>
      </c>
      <c r="F89" s="10">
        <f>SUM(JANUARY!C89+FEBRUARY!C89+MARCH!C89+APRIL!C89+MAY!C89+JUNE!C89+JULY!C89+AUGUST!C89+SEPTEMBER!C88)+C89</f>
        <v>1694</v>
      </c>
      <c r="G89" s="123">
        <f>(E89-F89)/F89*100</f>
        <v>-8.028335301062574</v>
      </c>
    </row>
    <row r="90" spans="1:7" ht="12.75" customHeight="1">
      <c r="A90" s="114"/>
      <c r="B90" s="103"/>
      <c r="C90" s="103"/>
      <c r="D90" s="123"/>
      <c r="E90" s="103"/>
      <c r="F90" s="103"/>
      <c r="G90" s="123"/>
    </row>
    <row r="91" spans="1:7" ht="12.75" customHeight="1">
      <c r="A91" s="117" t="s">
        <v>41</v>
      </c>
      <c r="B91" s="105">
        <v>460</v>
      </c>
      <c r="C91" s="105">
        <v>1362</v>
      </c>
      <c r="D91" s="124">
        <f>(B91-C91)/C91*100</f>
        <v>-66.22613803230544</v>
      </c>
      <c r="E91" s="148">
        <f>SUM(JANUARY!B91+FEBRUARY!B91+MARCH!B91+APRIL!B91+MAY!B91+JUNE!B91+JULY!B91+AUGUST!B91+SEPTEMBER!B90)+B91</f>
        <v>15243</v>
      </c>
      <c r="F91" s="148">
        <f>SUM(JANUARY!C91+FEBRUARY!C91+MARCH!C91+APRIL!C91+MAY!C91+JUNE!C91+JULY!C91+AUGUST!C91+SEPTEMBER!C90)+C91</f>
        <v>25895</v>
      </c>
      <c r="G91" s="124">
        <f>(E91-F91)/F91*100</f>
        <v>-41.13535431550493</v>
      </c>
    </row>
    <row r="92" spans="1:7" ht="12.75" customHeight="1">
      <c r="A92" s="117" t="s">
        <v>42</v>
      </c>
      <c r="B92" s="151">
        <v>4</v>
      </c>
      <c r="C92" s="151">
        <v>16</v>
      </c>
      <c r="D92" s="124">
        <f>(B92-C92)/C92*100</f>
        <v>-75</v>
      </c>
      <c r="E92" s="148">
        <f>SUM(JANUARY!B92+FEBRUARY!B92+MARCH!B92+APRIL!B92+MAY!B92+JUNE!B92+JULY!B92+AUGUST!B92+SEPTEMBER!B91)+B92</f>
        <v>80</v>
      </c>
      <c r="F92" s="148">
        <f>SUM(JANUARY!C92+FEBRUARY!C92+MARCH!C92+APRIL!C92+MAY!C92+JUNE!C92+JULY!C92+AUGUST!C92+SEPTEMBER!C91)+C92</f>
        <v>134</v>
      </c>
      <c r="G92" s="124">
        <f>(E92-F92)/F92*100</f>
        <v>-40.298507462686565</v>
      </c>
    </row>
    <row r="93" spans="1:7" ht="12.75" customHeight="1">
      <c r="A93" s="117" t="s">
        <v>43</v>
      </c>
      <c r="B93" s="105">
        <v>27</v>
      </c>
      <c r="C93" s="105">
        <v>22</v>
      </c>
      <c r="D93" s="124">
        <f>(B93-C93)/C93*100</f>
        <v>22.727272727272727</v>
      </c>
      <c r="E93" s="148">
        <f>SUM(JANUARY!B93+FEBRUARY!B93+MARCH!B93+APRIL!B93+MAY!B93+JUNE!B93+JULY!B93+AUGUST!B93+SEPTEMBER!B92)+B93</f>
        <v>536</v>
      </c>
      <c r="F93" s="148">
        <f>SUM(JANUARY!C93+FEBRUARY!C93+MARCH!C93+APRIL!C93+MAY!C93+JUNE!C93+JULY!C93+AUGUST!C93+SEPTEMBER!C92)+C93</f>
        <v>709</v>
      </c>
      <c r="G93" s="124">
        <f>(E93-F93)/F93*100</f>
        <v>-24.400564174894217</v>
      </c>
    </row>
    <row r="94" spans="1:7" ht="12.75" customHeight="1">
      <c r="A94" s="117" t="s">
        <v>44</v>
      </c>
      <c r="B94" s="105">
        <v>619</v>
      </c>
      <c r="C94" s="105">
        <v>1357</v>
      </c>
      <c r="D94" s="124">
        <f>(B94-C94)/C94*100</f>
        <v>-54.38467207074429</v>
      </c>
      <c r="E94" s="148">
        <f>SUM(JANUARY!B94+FEBRUARY!B94+MARCH!B94+APRIL!B94+MAY!B94+JUNE!B94+JULY!B94+AUGUST!B94+SEPTEMBER!B93)+B94</f>
        <v>11064</v>
      </c>
      <c r="F94" s="148">
        <f>SUM(JANUARY!C94+FEBRUARY!C94+MARCH!C94+APRIL!C94+MAY!C94+JUNE!C94+JULY!C94+AUGUST!C94+SEPTEMBER!C93)+C94</f>
        <v>14008</v>
      </c>
      <c r="G94" s="124">
        <f>(E94-F94)/F94*100</f>
        <v>-21.016561964591663</v>
      </c>
    </row>
    <row r="95" spans="1:7" ht="12.75" customHeight="1">
      <c r="A95" s="114"/>
      <c r="B95" s="103"/>
      <c r="C95" s="103"/>
      <c r="D95" s="123"/>
      <c r="E95" s="103"/>
      <c r="F95" s="103"/>
      <c r="G95" s="123"/>
    </row>
    <row r="96" spans="1:7" ht="12.75" customHeight="1">
      <c r="A96" s="117" t="s">
        <v>45</v>
      </c>
      <c r="B96" s="105">
        <f>SUM(B57+B61+B65)</f>
        <v>73583</v>
      </c>
      <c r="C96" s="105">
        <f>SUM(C57+C61+C65)</f>
        <v>72071</v>
      </c>
      <c r="D96" s="124">
        <f>(B96-C96)/C96*100</f>
        <v>2.0979312067267</v>
      </c>
      <c r="E96" s="105">
        <f>SUM(E57+E61+E65)</f>
        <v>1048763</v>
      </c>
      <c r="F96" s="105">
        <f>SUM(F57+F61+F65)</f>
        <v>1190680</v>
      </c>
      <c r="G96" s="124">
        <f>(E96-F96)/F96*100</f>
        <v>-11.918987469345248</v>
      </c>
    </row>
    <row r="97" spans="1:7" ht="12.75" customHeight="1">
      <c r="A97" s="179" t="s">
        <v>151</v>
      </c>
      <c r="B97" s="179"/>
      <c r="C97" s="179"/>
      <c r="D97" s="179"/>
      <c r="E97" s="179"/>
      <c r="F97" s="179"/>
      <c r="G97" s="179"/>
    </row>
    <row r="98" spans="1:7" ht="12.75" customHeight="1">
      <c r="A98" s="175">
        <f ca="1">NOW()</f>
        <v>40249.428587152775</v>
      </c>
      <c r="B98" s="175"/>
      <c r="C98" s="175"/>
      <c r="D98" s="175"/>
      <c r="E98" s="175"/>
      <c r="F98" s="175"/>
      <c r="G98" s="175"/>
    </row>
  </sheetData>
  <sheetProtection/>
  <mergeCells count="5">
    <mergeCell ref="E8:F8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D58" sqref="D58"/>
    </sheetView>
  </sheetViews>
  <sheetFormatPr defaultColWidth="9.00390625" defaultRowHeight="12.75"/>
  <cols>
    <col min="1" max="1" width="19.25390625" style="111" customWidth="1"/>
    <col min="2" max="3" width="11.625" style="111" customWidth="1"/>
    <col min="4" max="4" width="8.25390625" style="111" customWidth="1"/>
    <col min="5" max="6" width="12.625" style="111" customWidth="1"/>
    <col min="7" max="7" width="6.625" style="111" customWidth="1"/>
    <col min="8" max="16384" width="9.00390625" style="111" customWidth="1"/>
  </cols>
  <sheetData>
    <row r="1" spans="1:7" ht="20.25" customHeight="1">
      <c r="A1" s="128" t="s">
        <v>46</v>
      </c>
      <c r="B1" s="128"/>
      <c r="C1" s="128"/>
      <c r="D1" s="128"/>
      <c r="E1" s="128"/>
      <c r="F1" s="128"/>
      <c r="G1" s="129"/>
    </row>
    <row r="2" spans="1:7" ht="7.5" customHeight="1">
      <c r="A2" s="128"/>
      <c r="B2" s="128"/>
      <c r="C2" s="128"/>
      <c r="D2" s="128"/>
      <c r="E2" s="128"/>
      <c r="F2" s="128"/>
      <c r="G2" s="129"/>
    </row>
    <row r="3" spans="1:7" ht="18.75" customHeight="1">
      <c r="A3" s="132" t="s">
        <v>126</v>
      </c>
      <c r="B3" s="128"/>
      <c r="C3" s="128"/>
      <c r="D3" s="128"/>
      <c r="E3" s="128"/>
      <c r="F3" s="128"/>
      <c r="G3" s="129"/>
    </row>
    <row r="4" spans="1:7" ht="7.5" customHeight="1">
      <c r="A4" s="133"/>
      <c r="B4" s="128"/>
      <c r="C4" s="128"/>
      <c r="D4" s="128"/>
      <c r="E4" s="128"/>
      <c r="F4" s="128"/>
      <c r="G4" s="129"/>
    </row>
    <row r="5" spans="1:7" ht="19.5" customHeight="1">
      <c r="A5" s="128" t="s">
        <v>1</v>
      </c>
      <c r="B5" s="128"/>
      <c r="C5" s="128"/>
      <c r="D5" s="128"/>
      <c r="E5" s="128"/>
      <c r="F5" s="128"/>
      <c r="G5" s="129"/>
    </row>
    <row r="6" spans="1:7" ht="5.25" customHeight="1">
      <c r="A6" s="128"/>
      <c r="B6" s="128"/>
      <c r="C6" s="128"/>
      <c r="D6" s="128"/>
      <c r="E6" s="128"/>
      <c r="F6" s="128"/>
      <c r="G6" s="129"/>
    </row>
    <row r="7" spans="1:7" ht="12.75" customHeight="1">
      <c r="A7" s="130"/>
      <c r="B7" s="130"/>
      <c r="C7" s="130"/>
      <c r="D7" s="130"/>
      <c r="E7" s="130"/>
      <c r="F7" s="130"/>
      <c r="G7" s="130"/>
    </row>
    <row r="8" spans="1:7" ht="12.75" customHeight="1">
      <c r="A8" s="134"/>
      <c r="B8" s="134"/>
      <c r="C8" s="134"/>
      <c r="D8" s="134"/>
      <c r="E8" s="176" t="s">
        <v>59</v>
      </c>
      <c r="F8" s="176"/>
      <c r="G8" s="134"/>
    </row>
    <row r="9" spans="1:7" ht="12.75" customHeight="1">
      <c r="A9" s="134"/>
      <c r="B9" s="134"/>
      <c r="C9" s="134"/>
      <c r="D9" s="134"/>
      <c r="E9" s="135"/>
      <c r="F9" s="135"/>
      <c r="G9" s="134"/>
    </row>
    <row r="10" spans="1:7" ht="15.75" customHeight="1">
      <c r="A10" s="136" t="s">
        <v>4</v>
      </c>
      <c r="B10" s="137" t="s">
        <v>127</v>
      </c>
      <c r="C10" s="137" t="s">
        <v>88</v>
      </c>
      <c r="D10" s="138" t="s">
        <v>5</v>
      </c>
      <c r="E10" s="46" t="s">
        <v>128</v>
      </c>
      <c r="F10" s="46" t="s">
        <v>89</v>
      </c>
      <c r="G10" s="140" t="s">
        <v>5</v>
      </c>
    </row>
    <row r="11" spans="1:7" ht="12.75" customHeight="1">
      <c r="A11" s="141" t="s">
        <v>6</v>
      </c>
      <c r="B11" s="103">
        <v>68566</v>
      </c>
      <c r="C11" s="103">
        <v>68598</v>
      </c>
      <c r="D11" s="142">
        <f>(B11-C11)/C11*100</f>
        <v>-0.046648590337910724</v>
      </c>
      <c r="E11" s="10">
        <f>SUM(JANUARY!B11+FEBRUARY!B11+MARCH!B10+APRIL!B11+MAY!B11+JUNE!B11+JULY!B11+AUGUST!B11+SEPTEMBER!B10+OCTOBER!B11)+B11</f>
        <v>869710</v>
      </c>
      <c r="F11" s="10">
        <f>SUM(JANUARY!C11+FEBRUARY!C11+MARCH!C10+APRIL!C11+MAY!C11+JUNE!C11+JULY!C11+AUGUST!C11+SEPTEMBER!C10+OCTOBER!C11)+C11</f>
        <v>931559</v>
      </c>
      <c r="G11" s="142">
        <f>(E11-F11)/F11*100</f>
        <v>-6.639300355640383</v>
      </c>
    </row>
    <row r="12" spans="1:7" ht="12.75" customHeight="1">
      <c r="A12" s="141" t="s">
        <v>7</v>
      </c>
      <c r="B12" s="103">
        <v>137965</v>
      </c>
      <c r="C12" s="103">
        <v>138264</v>
      </c>
      <c r="D12" s="142">
        <f>(B12-C12)/C12*100</f>
        <v>-0.21625296534166522</v>
      </c>
      <c r="E12" s="10">
        <f>SUM(JANUARY!B12+FEBRUARY!B12+MARCH!B11+APRIL!B12+MAY!B12+JUNE!B12+JULY!B12+AUGUST!B12+SEPTEMBER!B11+OCTOBER!B12)+B12</f>
        <v>1542137</v>
      </c>
      <c r="F12" s="10">
        <f>SUM(JANUARY!C12+FEBRUARY!C12+MARCH!C11+APRIL!C12+MAY!C12+JUNE!C12+JULY!C12+AUGUST!C12+SEPTEMBER!C11+OCTOBER!C12)+C12</f>
        <v>1329288</v>
      </c>
      <c r="G12" s="142">
        <f>(E12-F12)/F12*100</f>
        <v>16.012256185266097</v>
      </c>
    </row>
    <row r="13" spans="1:7" ht="12.75" customHeight="1">
      <c r="A13" s="139" t="s">
        <v>8</v>
      </c>
      <c r="B13" s="105">
        <f>SUM(B11:B12)</f>
        <v>206531</v>
      </c>
      <c r="C13" s="105">
        <f>SUM(C11:C12)</f>
        <v>206862</v>
      </c>
      <c r="D13" s="143">
        <f>(B13-C13)/C13*100</f>
        <v>-0.1600100550125204</v>
      </c>
      <c r="E13" s="105">
        <f>SUM(E11:E12)</f>
        <v>2411847</v>
      </c>
      <c r="F13" s="105">
        <f>SUM(F11:F12)</f>
        <v>2260847</v>
      </c>
      <c r="G13" s="143">
        <f>(E13-F13)/F13*100</f>
        <v>6.678912814533668</v>
      </c>
    </row>
    <row r="14" spans="1:7" ht="12.75" customHeight="1">
      <c r="A14" s="134"/>
      <c r="B14" s="103"/>
      <c r="C14" s="103"/>
      <c r="D14" s="134"/>
      <c r="E14" s="103"/>
      <c r="F14" s="103"/>
      <c r="G14" s="134"/>
    </row>
    <row r="15" spans="1:7" ht="12.75" customHeight="1">
      <c r="A15" s="134"/>
      <c r="B15" s="103"/>
      <c r="C15" s="103"/>
      <c r="D15" s="134"/>
      <c r="E15" s="103"/>
      <c r="F15" s="103"/>
      <c r="G15" s="134"/>
    </row>
    <row r="16" spans="1:7" ht="15" customHeight="1">
      <c r="A16" s="136" t="s">
        <v>9</v>
      </c>
      <c r="B16" s="103"/>
      <c r="C16" s="103"/>
      <c r="D16" s="134"/>
      <c r="E16" s="103"/>
      <c r="F16" s="103"/>
      <c r="G16" s="134"/>
    </row>
    <row r="17" spans="1:7" ht="12.75" customHeight="1">
      <c r="A17" s="141" t="s">
        <v>6</v>
      </c>
      <c r="B17" s="103">
        <v>10168</v>
      </c>
      <c r="C17" s="103">
        <v>10262</v>
      </c>
      <c r="D17" s="142">
        <f>(B17-C17)/C17*100</f>
        <v>-0.9160007795751315</v>
      </c>
      <c r="E17" s="10">
        <f>SUM(JANUARY!B17+FEBRUARY!B17+MARCH!B16+APRIL!B17+MAY!B17+JUNE!B17+JULY!B17+AUGUST!B17+SEPTEMBER!B16+OCTOBER!B17)+B17</f>
        <v>113961</v>
      </c>
      <c r="F17" s="10">
        <f>SUM(JANUARY!C17+FEBRUARY!C17+MARCH!C16+APRIL!C17+MAY!C17+JUNE!C17+JULY!C17+AUGUST!C17+SEPTEMBER!C16+OCTOBER!C17)+C17</f>
        <v>150917</v>
      </c>
      <c r="G17" s="142">
        <f>(E17-F17)/F17*100</f>
        <v>-24.487632274694036</v>
      </c>
    </row>
    <row r="18" spans="1:7" ht="12.75" customHeight="1">
      <c r="A18" s="141" t="s">
        <v>7</v>
      </c>
      <c r="B18" s="103">
        <v>50656</v>
      </c>
      <c r="C18" s="103">
        <v>28361</v>
      </c>
      <c r="D18" s="142">
        <f>(B18-C18)/C18*100</f>
        <v>78.61147350234477</v>
      </c>
      <c r="E18" s="10">
        <f>SUM(JANUARY!B18+FEBRUARY!B18+MARCH!B17+APRIL!B18+MAY!B18+JUNE!B18+JULY!B18+AUGUST!B18+SEPTEMBER!B17+OCTOBER!B18)+B18</f>
        <v>415455</v>
      </c>
      <c r="F18" s="10">
        <f>SUM(JANUARY!C18+FEBRUARY!C18+MARCH!C17+APRIL!C18+MAY!C18+JUNE!C18+JULY!C18+AUGUST!C18+SEPTEMBER!C17+OCTOBER!C18)+C18</f>
        <v>354880</v>
      </c>
      <c r="G18" s="142">
        <f>(E18-F18)/F18*100</f>
        <v>17.06915013525699</v>
      </c>
    </row>
    <row r="19" spans="1:7" ht="12.75" customHeight="1">
      <c r="A19" s="139" t="s">
        <v>8</v>
      </c>
      <c r="B19" s="105">
        <f>SUM(B17:B18)</f>
        <v>60824</v>
      </c>
      <c r="C19" s="105">
        <f>SUM(C17:C18)</f>
        <v>38623</v>
      </c>
      <c r="D19" s="143">
        <f>(B19-C19)/C19*100</f>
        <v>57.481293529762056</v>
      </c>
      <c r="E19" s="105">
        <f>SUM(E17:E18)</f>
        <v>529416</v>
      </c>
      <c r="F19" s="105">
        <f>SUM(F17:F18)</f>
        <v>505797</v>
      </c>
      <c r="G19" s="143">
        <f>(E19-F19)/F19*100</f>
        <v>4.669659962395981</v>
      </c>
    </row>
    <row r="20" spans="1:7" ht="12.75" customHeight="1">
      <c r="A20" s="134"/>
      <c r="B20" s="103"/>
      <c r="C20" s="103"/>
      <c r="D20" s="134"/>
      <c r="E20" s="103"/>
      <c r="F20" s="103"/>
      <c r="G20" s="134"/>
    </row>
    <row r="21" spans="1:7" ht="12.75" customHeight="1">
      <c r="A21" s="134"/>
      <c r="B21" s="103"/>
      <c r="C21" s="103"/>
      <c r="D21" s="134"/>
      <c r="E21" s="103"/>
      <c r="F21" s="103"/>
      <c r="G21" s="134"/>
    </row>
    <row r="22" spans="1:7" ht="14.25" customHeight="1">
      <c r="A22" s="136" t="s">
        <v>10</v>
      </c>
      <c r="B22" s="103"/>
      <c r="C22" s="103"/>
      <c r="D22" s="134"/>
      <c r="E22" s="103"/>
      <c r="F22" s="103"/>
      <c r="G22" s="134"/>
    </row>
    <row r="23" spans="1:7" ht="12.75" customHeight="1">
      <c r="A23" s="141" t="s">
        <v>6</v>
      </c>
      <c r="B23" s="103">
        <v>11470</v>
      </c>
      <c r="C23" s="103">
        <v>12245</v>
      </c>
      <c r="D23" s="142">
        <f>(B23-C23)/C23*100</f>
        <v>-6.329113924050633</v>
      </c>
      <c r="E23" s="10">
        <f>SUM(JANUARY!B23+FEBRUARY!B23+MARCH!B22+APRIL!B23+MAY!B23+JUNE!B23+JULY!B23+AUGUST!B23+SEPTEMBER!B22+OCTOBER!B23)+B23</f>
        <v>155296</v>
      </c>
      <c r="F23" s="10">
        <f>SUM(JANUARY!C23+FEBRUARY!C23+MARCH!C22+APRIL!C23+MAY!C23+JUNE!C23+JULY!C23+AUGUST!C23+SEPTEMBER!C22+OCTOBER!C23)+C23</f>
        <v>199309</v>
      </c>
      <c r="G23" s="142">
        <f>(E23-F23)/F23*100</f>
        <v>-22.08279606038864</v>
      </c>
    </row>
    <row r="24" spans="1:7" ht="12.75" customHeight="1">
      <c r="A24" s="141" t="s">
        <v>7</v>
      </c>
      <c r="B24" s="103">
        <v>131656</v>
      </c>
      <c r="C24" s="103">
        <v>106490</v>
      </c>
      <c r="D24" s="142">
        <f>(B24-C24)/C24*100</f>
        <v>23.632265940463892</v>
      </c>
      <c r="E24" s="10">
        <f>SUM(JANUARY!B24+FEBRUARY!B24+MARCH!B23+APRIL!B24+MAY!B24+JUNE!B24+JULY!B24+AUGUST!B24+SEPTEMBER!B23+OCTOBER!B24)+B24</f>
        <v>1086855</v>
      </c>
      <c r="F24" s="10">
        <f>SUM(JANUARY!C24+FEBRUARY!C24+MARCH!C23+APRIL!C24+MAY!C24+JUNE!C24+JULY!C24+AUGUST!C24+SEPTEMBER!C23+OCTOBER!C24)+C24</f>
        <v>978865</v>
      </c>
      <c r="G24" s="142">
        <f>(E24-F24)/F24*100</f>
        <v>11.03216480311381</v>
      </c>
    </row>
    <row r="25" spans="1:7" ht="12.75" customHeight="1">
      <c r="A25" s="139" t="s">
        <v>8</v>
      </c>
      <c r="B25" s="105">
        <f>SUM(B23:B24)</f>
        <v>143126</v>
      </c>
      <c r="C25" s="105">
        <f>SUM(C23:C24)</f>
        <v>118735</v>
      </c>
      <c r="D25" s="143">
        <f>(B25-C25)/C25*100</f>
        <v>20.542384301174884</v>
      </c>
      <c r="E25" s="105">
        <f>SUM(E23:E24)</f>
        <v>1242151</v>
      </c>
      <c r="F25" s="105">
        <f>SUM(F23:F24)</f>
        <v>1178174</v>
      </c>
      <c r="G25" s="143">
        <f>(E25-F25)/F25*100</f>
        <v>5.430182638557633</v>
      </c>
    </row>
    <row r="26" spans="1:7" ht="12.75" customHeight="1">
      <c r="A26" s="134"/>
      <c r="B26" s="103"/>
      <c r="C26" s="103"/>
      <c r="D26" s="134"/>
      <c r="E26" s="103"/>
      <c r="F26" s="103"/>
      <c r="G26" s="134"/>
    </row>
    <row r="27" spans="1:7" ht="9.75" customHeight="1">
      <c r="A27" s="134"/>
      <c r="B27" s="103"/>
      <c r="C27" s="103"/>
      <c r="D27" s="134"/>
      <c r="E27" s="103"/>
      <c r="F27" s="103"/>
      <c r="G27" s="134"/>
    </row>
    <row r="28" spans="1:7" ht="14.25" customHeight="1">
      <c r="A28" s="136" t="s">
        <v>49</v>
      </c>
      <c r="B28" s="103"/>
      <c r="C28" s="103"/>
      <c r="D28" s="134"/>
      <c r="E28" s="103"/>
      <c r="F28" s="103"/>
      <c r="G28" s="134"/>
    </row>
    <row r="29" spans="1:7" ht="12.75" customHeight="1">
      <c r="A29" s="141" t="s">
        <v>6</v>
      </c>
      <c r="B29" s="103">
        <f aca="true" t="shared" si="0" ref="B29:C31">(B11+B17+B23)</f>
        <v>90204</v>
      </c>
      <c r="C29" s="103">
        <f t="shared" si="0"/>
        <v>91105</v>
      </c>
      <c r="D29" s="142">
        <f>(B29-C29)/C29*100</f>
        <v>-0.9889687722957027</v>
      </c>
      <c r="E29" s="103">
        <f aca="true" t="shared" si="1" ref="E29:F31">(E11+E17+E23)</f>
        <v>1138967</v>
      </c>
      <c r="F29" s="103">
        <f t="shared" si="1"/>
        <v>1281785</v>
      </c>
      <c r="G29" s="142">
        <f>(E29-F29)/F29*100</f>
        <v>-11.14211821795387</v>
      </c>
    </row>
    <row r="30" spans="1:7" ht="12.75" customHeight="1">
      <c r="A30" s="141" t="s">
        <v>7</v>
      </c>
      <c r="B30" s="103">
        <f t="shared" si="0"/>
        <v>320277</v>
      </c>
      <c r="C30" s="103">
        <f t="shared" si="0"/>
        <v>273115</v>
      </c>
      <c r="D30" s="142">
        <f>(B30-C30)/C30*100</f>
        <v>17.268183732127493</v>
      </c>
      <c r="E30" s="103">
        <f t="shared" si="1"/>
        <v>3044447</v>
      </c>
      <c r="F30" s="103">
        <f t="shared" si="1"/>
        <v>2663033</v>
      </c>
      <c r="G30" s="142">
        <f>(E30-F30)/F30*100</f>
        <v>14.322541252774561</v>
      </c>
    </row>
    <row r="31" spans="1:7" ht="12.75" customHeight="1">
      <c r="A31" s="139" t="s">
        <v>8</v>
      </c>
      <c r="B31" s="105">
        <f t="shared" si="0"/>
        <v>410481</v>
      </c>
      <c r="C31" s="105">
        <f t="shared" si="0"/>
        <v>364220</v>
      </c>
      <c r="D31" s="143">
        <f>(B31-C31)/C31*100</f>
        <v>12.701389270221295</v>
      </c>
      <c r="E31" s="105">
        <f t="shared" si="1"/>
        <v>4183414</v>
      </c>
      <c r="F31" s="105">
        <f t="shared" si="1"/>
        <v>3944818</v>
      </c>
      <c r="G31" s="143">
        <f>(E31-F31)/F31*100</f>
        <v>6.048339872714027</v>
      </c>
    </row>
    <row r="32" spans="1:7" ht="12.75" customHeight="1">
      <c r="A32" s="155"/>
      <c r="B32" s="105"/>
      <c r="C32" s="105"/>
      <c r="D32" s="143"/>
      <c r="E32" s="105"/>
      <c r="F32" s="105"/>
      <c r="G32" s="143"/>
    </row>
    <row r="33" spans="1:7" ht="12.75" customHeight="1">
      <c r="A33" s="134"/>
      <c r="B33" s="134"/>
      <c r="C33" s="134"/>
      <c r="D33" s="134"/>
      <c r="E33" s="134"/>
      <c r="F33" s="134"/>
      <c r="G33" s="134"/>
    </row>
    <row r="34" spans="1:7" ht="12.75" customHeight="1">
      <c r="A34" s="153" t="s">
        <v>95</v>
      </c>
      <c r="B34" s="134"/>
      <c r="C34" s="134"/>
      <c r="D34" s="134"/>
      <c r="E34" s="134"/>
      <c r="F34" s="134"/>
      <c r="G34" s="134"/>
    </row>
    <row r="35" spans="1:7" ht="12.75" customHeight="1">
      <c r="A35" s="153" t="s">
        <v>92</v>
      </c>
      <c r="B35" s="134"/>
      <c r="C35" s="134"/>
      <c r="D35" s="134"/>
      <c r="E35" s="134"/>
      <c r="F35" s="134"/>
      <c r="G35" s="134"/>
    </row>
    <row r="36" spans="1:7" ht="12.75" customHeight="1">
      <c r="A36" s="153" t="s">
        <v>93</v>
      </c>
      <c r="B36" s="134"/>
      <c r="C36" s="134"/>
      <c r="D36" s="134"/>
      <c r="E36" s="134"/>
      <c r="F36" s="134"/>
      <c r="G36" s="134"/>
    </row>
    <row r="37" spans="1:7" ht="12.75" customHeight="1">
      <c r="A37" s="153" t="s">
        <v>94</v>
      </c>
      <c r="B37" s="134"/>
      <c r="C37" s="134"/>
      <c r="D37" s="134"/>
      <c r="E37" s="134"/>
      <c r="F37" s="134"/>
      <c r="G37" s="134"/>
    </row>
    <row r="38" spans="1:7" ht="12.75" customHeight="1">
      <c r="A38" s="134"/>
      <c r="B38" s="134"/>
      <c r="C38" s="134"/>
      <c r="D38" s="134"/>
      <c r="E38" s="134"/>
      <c r="F38" s="134"/>
      <c r="G38" s="134"/>
    </row>
    <row r="39" spans="1:7" ht="12.75" customHeight="1">
      <c r="A39" s="177"/>
      <c r="B39" s="177"/>
      <c r="C39" s="177"/>
      <c r="D39" s="177"/>
      <c r="E39" s="177"/>
      <c r="F39" s="177"/>
      <c r="G39" s="177"/>
    </row>
    <row r="40" spans="1:7" ht="12.75" customHeight="1">
      <c r="A40" s="146"/>
      <c r="B40" s="146"/>
      <c r="C40" s="146"/>
      <c r="D40" s="146"/>
      <c r="E40" s="146"/>
      <c r="F40" s="146"/>
      <c r="G40" s="146"/>
    </row>
    <row r="41" spans="1:7" ht="6" customHeight="1">
      <c r="A41" s="146"/>
      <c r="B41" s="146"/>
      <c r="C41" s="146"/>
      <c r="D41" s="146"/>
      <c r="E41" s="146"/>
      <c r="F41" s="146"/>
      <c r="G41" s="146"/>
    </row>
    <row r="42" spans="1:7" ht="12.75" customHeight="1">
      <c r="A42" s="146"/>
      <c r="B42" s="146"/>
      <c r="C42" s="146"/>
      <c r="D42" s="146"/>
      <c r="E42" s="146"/>
      <c r="F42" s="146"/>
      <c r="G42" s="146"/>
    </row>
    <row r="43" spans="1:7" ht="3.75" customHeight="1">
      <c r="A43" s="146"/>
      <c r="B43" s="146"/>
      <c r="C43" s="146"/>
      <c r="D43" s="146"/>
      <c r="E43" s="146"/>
      <c r="F43" s="146"/>
      <c r="G43" s="146"/>
    </row>
    <row r="44" spans="1:7" ht="12.75" customHeight="1">
      <c r="A44" s="146"/>
      <c r="B44" s="146"/>
      <c r="C44" s="146"/>
      <c r="D44" s="146"/>
      <c r="E44" s="146"/>
      <c r="F44" s="146"/>
      <c r="G44" s="146"/>
    </row>
    <row r="45" spans="1:7" ht="9.75" customHeight="1">
      <c r="A45" s="146"/>
      <c r="B45" s="146"/>
      <c r="C45" s="146"/>
      <c r="D45" s="146"/>
      <c r="E45" s="146"/>
      <c r="F45" s="146"/>
      <c r="G45" s="146"/>
    </row>
    <row r="46" spans="1:7" ht="18.75" customHeight="1">
      <c r="A46" s="146"/>
      <c r="B46" s="146"/>
      <c r="C46" s="146"/>
      <c r="D46" s="146"/>
      <c r="E46" s="146"/>
      <c r="F46" s="146"/>
      <c r="G46" s="146"/>
    </row>
    <row r="47" spans="1:7" ht="9.75" customHeight="1">
      <c r="A47" s="146"/>
      <c r="B47" s="146"/>
      <c r="C47" s="146"/>
      <c r="D47" s="146"/>
      <c r="E47" s="146"/>
      <c r="F47" s="146"/>
      <c r="G47" s="146"/>
    </row>
    <row r="48" spans="1:7" ht="15" customHeight="1">
      <c r="A48" s="146"/>
      <c r="B48" s="146"/>
      <c r="C48" s="146"/>
      <c r="D48" s="146"/>
      <c r="E48" s="146"/>
      <c r="F48" s="146"/>
      <c r="G48" s="146"/>
    </row>
    <row r="49" spans="1:7" ht="12.75" customHeight="1">
      <c r="A49" s="146"/>
      <c r="B49" s="146"/>
      <c r="C49" s="146"/>
      <c r="D49" s="146"/>
      <c r="E49" s="146"/>
      <c r="F49" s="146"/>
      <c r="G49" s="146"/>
    </row>
    <row r="50" spans="1:7" ht="15.75">
      <c r="A50" s="108" t="s">
        <v>13</v>
      </c>
      <c r="B50" s="108"/>
      <c r="C50" s="108"/>
      <c r="D50" s="108"/>
      <c r="E50" s="108"/>
      <c r="F50" s="108"/>
      <c r="G50" s="108"/>
    </row>
    <row r="51" spans="1:7" ht="15.75">
      <c r="A51" s="108" t="s">
        <v>14</v>
      </c>
      <c r="B51" s="108"/>
      <c r="C51" s="108"/>
      <c r="D51" s="108"/>
      <c r="E51" s="108"/>
      <c r="F51" s="108"/>
      <c r="G51" s="108"/>
    </row>
    <row r="52" spans="1:7" ht="15.75">
      <c r="A52" s="112" t="s">
        <v>147</v>
      </c>
      <c r="B52" s="108"/>
      <c r="C52" s="108"/>
      <c r="D52" s="108"/>
      <c r="E52" s="108"/>
      <c r="F52" s="108"/>
      <c r="G52" s="108"/>
    </row>
    <row r="53" spans="1:7" ht="5.25" customHeight="1">
      <c r="A53" s="112"/>
      <c r="B53" s="108"/>
      <c r="C53" s="108"/>
      <c r="D53" s="108"/>
      <c r="E53" s="108"/>
      <c r="F53" s="108"/>
      <c r="G53" s="108"/>
    </row>
    <row r="54" spans="1:6" ht="15.75">
      <c r="A54" s="22"/>
      <c r="B54" s="22"/>
      <c r="C54" s="17"/>
      <c r="D54" s="17"/>
      <c r="E54" s="156" t="s">
        <v>15</v>
      </c>
      <c r="F54" s="156"/>
    </row>
    <row r="55" spans="1:7" ht="12.75" customHeight="1">
      <c r="A55" s="117" t="s">
        <v>16</v>
      </c>
      <c r="B55" s="118" t="s">
        <v>127</v>
      </c>
      <c r="C55" s="118" t="s">
        <v>88</v>
      </c>
      <c r="D55" s="119" t="s">
        <v>5</v>
      </c>
      <c r="E55" s="46" t="s">
        <v>128</v>
      </c>
      <c r="F55" s="46" t="s">
        <v>89</v>
      </c>
      <c r="G55" s="119" t="s">
        <v>5</v>
      </c>
    </row>
    <row r="56" spans="1:7" ht="12.75" customHeight="1">
      <c r="A56" s="114"/>
      <c r="B56" s="114"/>
      <c r="C56" s="114"/>
      <c r="D56" s="114"/>
      <c r="E56" s="114"/>
      <c r="F56" s="114"/>
      <c r="G56" s="114"/>
    </row>
    <row r="57" spans="1:7" ht="12.75" customHeight="1">
      <c r="A57" s="117" t="s">
        <v>4</v>
      </c>
      <c r="B57" s="37">
        <f>(B58+B59)</f>
        <v>68566</v>
      </c>
      <c r="C57" s="37">
        <f>(C58+C59)</f>
        <v>68598</v>
      </c>
      <c r="D57" s="124">
        <f>(B57-C57)/C57*100</f>
        <v>-0.046648590337910724</v>
      </c>
      <c r="E57" s="37">
        <f>(E58+E59)</f>
        <v>869710</v>
      </c>
      <c r="F57" s="37">
        <f>(F58+F59)</f>
        <v>931559</v>
      </c>
      <c r="G57" s="124">
        <f>(E57-F57)/F57*100</f>
        <v>-6.639300355640383</v>
      </c>
    </row>
    <row r="58" spans="1:7" ht="12.75" customHeight="1">
      <c r="A58" s="114" t="s">
        <v>18</v>
      </c>
      <c r="B58" s="103">
        <v>68566</v>
      </c>
      <c r="C58" s="103">
        <v>68598</v>
      </c>
      <c r="D58" s="123">
        <f>(B58-C58)/C58*100</f>
        <v>-0.046648590337910724</v>
      </c>
      <c r="E58" s="10">
        <f>SUM(JANUARY!B58+FEBRUARY!B58+MARCH!B58+APRIL!B58+MAY!B58+JUNE!B58+JULY!B58+AUGUST!B58+SEPTEMBER!B57+OCTOBER!B58)+B58</f>
        <v>869710</v>
      </c>
      <c r="F58" s="10">
        <f>SUM(JANUARY!C58+FEBRUARY!C58+MARCH!C58+APRIL!C58+MAY!C58+JUNE!C58+JULY!C58+AUGUST!C58+SEPTEMBER!C57+OCTOBER!C58)+C58</f>
        <v>931559</v>
      </c>
      <c r="G58" s="123">
        <f>(E58-F58)/F58*100</f>
        <v>-6.639300355640383</v>
      </c>
    </row>
    <row r="59" spans="1:7" ht="12.75" customHeight="1">
      <c r="A59" s="114" t="s">
        <v>19</v>
      </c>
      <c r="B59" s="103">
        <v>0</v>
      </c>
      <c r="C59" s="103">
        <v>0</v>
      </c>
      <c r="D59" s="123">
        <v>0</v>
      </c>
      <c r="E59" s="10">
        <f>SUM(JANUARY!B59+FEBRUARY!B59+MARCH!B59+APRIL!B59+MAY!B59+JUNE!B59+JULY!B59+AUGUST!B59+SEPTEMBER!B58+OCTOBER!B59)+B59</f>
        <v>0</v>
      </c>
      <c r="F59" s="10">
        <f>SUM(JANUARY!C59+FEBRUARY!C59+MARCH!C59+APRIL!C59+MAY!C59+JUNE!C59+JULY!C59+AUGUST!C59+SEPTEMBER!C58+OCTOBER!C59)+C59</f>
        <v>0</v>
      </c>
      <c r="G59" s="123">
        <v>0</v>
      </c>
    </row>
    <row r="60" spans="1:7" ht="12.75" customHeight="1">
      <c r="A60" s="114"/>
      <c r="B60" s="103"/>
      <c r="C60" s="103"/>
      <c r="D60" s="114"/>
      <c r="E60" s="103"/>
      <c r="F60" s="103"/>
      <c r="G60" s="114"/>
    </row>
    <row r="61" spans="1:7" ht="12.75" customHeight="1">
      <c r="A61" s="117" t="s">
        <v>9</v>
      </c>
      <c r="B61" s="37">
        <f>(B62+B63)</f>
        <v>10168</v>
      </c>
      <c r="C61" s="37">
        <f>(C62+C63)</f>
        <v>10262</v>
      </c>
      <c r="D61" s="124">
        <f>(B61-C61)/C61*100</f>
        <v>-0.9160007795751315</v>
      </c>
      <c r="E61" s="37">
        <f>(E62+E63)</f>
        <v>113961</v>
      </c>
      <c r="F61" s="37">
        <f>(F62+F63)</f>
        <v>150917</v>
      </c>
      <c r="G61" s="124">
        <f>(E61-F61)/F61*100</f>
        <v>-24.487632274694036</v>
      </c>
    </row>
    <row r="62" spans="1:7" ht="12.75" customHeight="1">
      <c r="A62" s="114" t="s">
        <v>20</v>
      </c>
      <c r="B62" s="103">
        <v>10110</v>
      </c>
      <c r="C62" s="103">
        <v>10131</v>
      </c>
      <c r="D62" s="123">
        <f>(B62-C62)/C62*100</f>
        <v>-0.207284572105419</v>
      </c>
      <c r="E62" s="10">
        <f>SUM(JANUARY!B62+FEBRUARY!B62+MARCH!B62+APRIL!B62+MAY!B62+JUNE!B62+JULY!B62+AUGUST!B62+SEPTEMBER!B61+OCTOBER!B62)+B62</f>
        <v>113292</v>
      </c>
      <c r="F62" s="10">
        <f>SUM(JANUARY!C62+FEBRUARY!C62+MARCH!C62+APRIL!C62+MAY!C62+JUNE!C62+JULY!C62+AUGUST!C62+SEPTEMBER!C61+OCTOBER!C62)+C62</f>
        <v>148881</v>
      </c>
      <c r="G62" s="123">
        <f>(E62-F62)/F62*100</f>
        <v>-23.90432627400407</v>
      </c>
    </row>
    <row r="63" spans="1:7" ht="12.75" customHeight="1">
      <c r="A63" s="114" t="s">
        <v>21</v>
      </c>
      <c r="B63" s="103">
        <v>58</v>
      </c>
      <c r="C63" s="103">
        <v>131</v>
      </c>
      <c r="D63" s="123">
        <f>(B63-C63)/C63*100</f>
        <v>-55.72519083969466</v>
      </c>
      <c r="E63" s="10">
        <f>SUM(JANUARY!B63+FEBRUARY!B63+MARCH!B63+APRIL!B63+MAY!B63+JUNE!B63+JULY!B63+AUGUST!B63+SEPTEMBER!B62+OCTOBER!B63)+B63</f>
        <v>669</v>
      </c>
      <c r="F63" s="10">
        <f>SUM(JANUARY!C63+FEBRUARY!C63+MARCH!C63+APRIL!C63+MAY!C63+JUNE!C63+JULY!C63+AUGUST!C63+SEPTEMBER!C62+OCTOBER!C63)+C63</f>
        <v>2036</v>
      </c>
      <c r="G63" s="123">
        <f>(E63-F63)/F63*100</f>
        <v>-67.14145383104125</v>
      </c>
    </row>
    <row r="64" spans="1:7" ht="12.75" customHeight="1">
      <c r="A64" s="114"/>
      <c r="B64" s="114"/>
      <c r="C64" s="114"/>
      <c r="D64" s="114"/>
      <c r="E64" s="103"/>
      <c r="F64" s="103"/>
      <c r="G64" s="114"/>
    </row>
    <row r="65" spans="1:7" ht="12.75" customHeight="1">
      <c r="A65" s="117" t="s">
        <v>10</v>
      </c>
      <c r="B65" s="105">
        <f>SUM(B67+B73+B78+B82+B83+B84+B86+B91+B92+B93+B94)</f>
        <v>11470</v>
      </c>
      <c r="C65" s="105">
        <f>SUM(C67+C73+C78+C82+C83+C84+C86+C91+C92+C93+C94)</f>
        <v>12245</v>
      </c>
      <c r="D65" s="124">
        <f>(B65-C65)/C65*100</f>
        <v>-6.329113924050633</v>
      </c>
      <c r="E65" s="105">
        <f>SUM(E67+E73+E78+E82+E83+E84+E86+E91+E92+E93+E94)</f>
        <v>155296</v>
      </c>
      <c r="F65" s="105">
        <f>SUM(F67+F73+F78+F82+F83+F84+F86+F91+F92+F93+F94)</f>
        <v>199309</v>
      </c>
      <c r="G65" s="124">
        <f>(E65-F65)/F65*100</f>
        <v>-22.08279606038864</v>
      </c>
    </row>
    <row r="66" spans="1:7" ht="12.75" customHeight="1">
      <c r="A66" s="114"/>
      <c r="B66" s="103"/>
      <c r="C66" s="103"/>
      <c r="D66" s="114"/>
      <c r="E66" s="103"/>
      <c r="F66" s="103"/>
      <c r="G66" s="114"/>
    </row>
    <row r="67" spans="1:7" ht="12.75" customHeight="1">
      <c r="A67" s="117" t="s">
        <v>23</v>
      </c>
      <c r="B67" s="105">
        <f>SUM(B68:B71)</f>
        <v>4828</v>
      </c>
      <c r="C67" s="105">
        <f>SUM(C68:C71)</f>
        <v>4613</v>
      </c>
      <c r="D67" s="125">
        <f>(B67-C67)/C67*100</f>
        <v>4.660741383047908</v>
      </c>
      <c r="E67" s="105">
        <f>SUM(E68:E71)</f>
        <v>67340</v>
      </c>
      <c r="F67" s="105">
        <f>SUM(F68:F71)</f>
        <v>84182</v>
      </c>
      <c r="G67" s="125">
        <f>(E67-F67)/F67*100</f>
        <v>-20.006652253450856</v>
      </c>
    </row>
    <row r="68" spans="1:7" ht="12.75" customHeight="1">
      <c r="A68" s="114" t="s">
        <v>24</v>
      </c>
      <c r="B68" s="103">
        <v>3538</v>
      </c>
      <c r="C68" s="103">
        <v>3443</v>
      </c>
      <c r="D68" s="123">
        <f>(B68-C68)/C68*100</f>
        <v>2.7592216090618646</v>
      </c>
      <c r="E68" s="10">
        <f>SUM(JANUARY!B68+FEBRUARY!B68+MARCH!B68+APRIL!B68+MAY!B68+JUNE!B68+JULY!B68+AUGUST!B68+SEPTEMBER!B67+OCTOBER!B68)+B68</f>
        <v>48880</v>
      </c>
      <c r="F68" s="10">
        <f>SUM(JANUARY!C68+FEBRUARY!C68+MARCH!C68+APRIL!C68+MAY!C68+JUNE!C68+JULY!C68+AUGUST!C68+SEPTEMBER!C67+OCTOBER!C68)+C68</f>
        <v>63006</v>
      </c>
      <c r="G68" s="123">
        <f>(E68-F68)/F68*100</f>
        <v>-22.42008697584357</v>
      </c>
    </row>
    <row r="69" spans="1:7" ht="12.75" customHeight="1">
      <c r="A69" s="114" t="s">
        <v>25</v>
      </c>
      <c r="B69" s="103">
        <v>1248</v>
      </c>
      <c r="C69" s="103">
        <v>1072</v>
      </c>
      <c r="D69" s="126">
        <f>(B69-C69)/C69*100</f>
        <v>16.417910447761194</v>
      </c>
      <c r="E69" s="10">
        <f>SUM(JANUARY!B69+FEBRUARY!B69+MARCH!B69+APRIL!B69+MAY!B69+JUNE!B69+JULY!B69+AUGUST!B69+SEPTEMBER!B68+OCTOBER!B69)+B69</f>
        <v>17408</v>
      </c>
      <c r="F69" s="10">
        <f>SUM(JANUARY!C69+FEBRUARY!C69+MARCH!C69+APRIL!C69+MAY!C69+JUNE!C69+JULY!C69+AUGUST!C69+SEPTEMBER!C68+OCTOBER!C69)+C69</f>
        <v>20064</v>
      </c>
      <c r="G69" s="126">
        <f>(E69-F69)/F69*100</f>
        <v>-13.237639553429027</v>
      </c>
    </row>
    <row r="70" spans="1:7" ht="12.75" customHeight="1">
      <c r="A70" s="35" t="s">
        <v>96</v>
      </c>
      <c r="B70" s="10">
        <v>18</v>
      </c>
      <c r="C70" s="10">
        <v>63</v>
      </c>
      <c r="D70" s="126">
        <f>(+B70-C70)/C70*100</f>
        <v>-71.42857142857143</v>
      </c>
      <c r="E70" s="10">
        <f>SUM(JANUARY!B70+FEBRUARY!B70+MARCH!B70+APRIL!B70+MAY!B70+JUNE!B70+JULY!B70+AUGUST!B70+SEPTEMBER!B69+OCTOBER!B70)+B70</f>
        <v>608</v>
      </c>
      <c r="F70" s="10">
        <f>SUM(JANUARY!C70+FEBRUARY!C70+MARCH!C70+APRIL!C70+MAY!C70+JUNE!C70+JULY!C70+AUGUST!C70+SEPTEMBER!C69+OCTOBER!C70)+C70</f>
        <v>628</v>
      </c>
      <c r="G70" s="126">
        <f>(+E70-F70)/F70*100</f>
        <v>-3.1847133757961785</v>
      </c>
    </row>
    <row r="71" spans="1:7" ht="12.75" customHeight="1">
      <c r="A71" s="114" t="s">
        <v>26</v>
      </c>
      <c r="B71" s="103">
        <v>24</v>
      </c>
      <c r="C71" s="103">
        <v>35</v>
      </c>
      <c r="D71" s="126">
        <f>(B71-C71)/C71*100</f>
        <v>-31.428571428571427</v>
      </c>
      <c r="E71" s="10">
        <f>SUM(JANUARY!B71+FEBRUARY!B71+MARCH!B71+APRIL!B71+MAY!B71+JUNE!B71+JULY!B71+AUGUST!B71+SEPTEMBER!B70+OCTOBER!B71)+B71</f>
        <v>444</v>
      </c>
      <c r="F71" s="10">
        <f>SUM(JANUARY!C71+FEBRUARY!C71+MARCH!C71+APRIL!C71+MAY!C71+JUNE!C71+JULY!C71+AUGUST!C71+SEPTEMBER!C70+OCTOBER!C71)+C71</f>
        <v>484</v>
      </c>
      <c r="G71" s="123">
        <f>(E71-F71)/F71*100</f>
        <v>-8.264462809917356</v>
      </c>
    </row>
    <row r="72" spans="1:7" ht="12.75" customHeight="1">
      <c r="A72" s="114"/>
      <c r="B72" s="103"/>
      <c r="C72" s="103"/>
      <c r="D72" s="114"/>
      <c r="E72" s="103"/>
      <c r="F72" s="103"/>
      <c r="G72" s="114"/>
    </row>
    <row r="73" spans="1:7" ht="12.75" customHeight="1">
      <c r="A73" s="117" t="s">
        <v>27</v>
      </c>
      <c r="B73" s="105">
        <f>SUM(B74:B76)</f>
        <v>551</v>
      </c>
      <c r="C73" s="105">
        <f>SUM(C74:C76)</f>
        <v>573</v>
      </c>
      <c r="D73" s="125">
        <f>(B73-C73)/C73*100</f>
        <v>-3.8394415357766145</v>
      </c>
      <c r="E73" s="105">
        <f>SUM(E74:E76)</f>
        <v>7986</v>
      </c>
      <c r="F73" s="105">
        <f>SUM(F74:F76)</f>
        <v>8792</v>
      </c>
      <c r="G73" s="125">
        <f>(E73-F73)/F73*100</f>
        <v>-9.167424931756143</v>
      </c>
    </row>
    <row r="74" spans="1:7" ht="12.75" customHeight="1">
      <c r="A74" s="114" t="s">
        <v>28</v>
      </c>
      <c r="B74" s="103">
        <v>306</v>
      </c>
      <c r="C74" s="103">
        <v>334</v>
      </c>
      <c r="D74" s="123">
        <f>(B74-C74)/C74*100</f>
        <v>-8.383233532934131</v>
      </c>
      <c r="E74" s="10">
        <f>SUM(JANUARY!B74+FEBRUARY!B74+MARCH!B74+APRIL!B74+MAY!B74+JUNE!B74+JULY!B74+AUGUST!B74+SEPTEMBER!B73+OCTOBER!B74)+B74</f>
        <v>4007</v>
      </c>
      <c r="F74" s="10">
        <f>SUM(JANUARY!C74+FEBRUARY!C74+MARCH!C74+APRIL!C74+MAY!C74+JUNE!C74+JULY!C74+AUGUST!C74+SEPTEMBER!C73+OCTOBER!C74)+C74</f>
        <v>3599</v>
      </c>
      <c r="G74" s="123">
        <f>(E74-F74)/F74*100</f>
        <v>11.336482356210057</v>
      </c>
    </row>
    <row r="75" spans="1:7" ht="12.75" customHeight="1">
      <c r="A75" s="114" t="s">
        <v>29</v>
      </c>
      <c r="B75" s="103">
        <v>187</v>
      </c>
      <c r="C75" s="103">
        <v>157</v>
      </c>
      <c r="D75" s="123">
        <f>(B75-C75)/C75*100</f>
        <v>19.10828025477707</v>
      </c>
      <c r="E75" s="10">
        <f>SUM(JANUARY!B75+FEBRUARY!B75+MARCH!B75+APRIL!B75+MAY!B75+JUNE!B75+JULY!B75+AUGUST!B75+SEPTEMBER!B74+OCTOBER!B75)+B75</f>
        <v>2463</v>
      </c>
      <c r="F75" s="10">
        <f>SUM(JANUARY!C75+FEBRUARY!C75+MARCH!C75+APRIL!C75+MAY!C75+JUNE!C75+JULY!C75+AUGUST!C75+SEPTEMBER!C74+OCTOBER!C75)+C75</f>
        <v>3284</v>
      </c>
      <c r="G75" s="123">
        <f>(E75-F75)/F75*100</f>
        <v>-25</v>
      </c>
    </row>
    <row r="76" spans="1:7" ht="12.75" customHeight="1">
      <c r="A76" s="114" t="s">
        <v>30</v>
      </c>
      <c r="B76" s="103">
        <v>58</v>
      </c>
      <c r="C76" s="103">
        <v>82</v>
      </c>
      <c r="D76" s="123">
        <f>(B76-C76)/C76*100</f>
        <v>-29.268292682926827</v>
      </c>
      <c r="E76" s="10">
        <f>SUM(JANUARY!B76+FEBRUARY!B76+MARCH!B76+APRIL!B76+MAY!B76+JUNE!B76+JULY!B76+AUGUST!B76+SEPTEMBER!B75+OCTOBER!B76)+B76</f>
        <v>1516</v>
      </c>
      <c r="F76" s="10">
        <f>SUM(JANUARY!C76+FEBRUARY!C76+MARCH!C76+APRIL!C76+MAY!C76+JUNE!C76+JULY!C76+AUGUST!C76+SEPTEMBER!C75+OCTOBER!C76)+C76</f>
        <v>1909</v>
      </c>
      <c r="G76" s="123">
        <f>(E76-F76)/F76*100</f>
        <v>-20.586694604504977</v>
      </c>
    </row>
    <row r="77" spans="1:7" ht="12.75" customHeight="1">
      <c r="A77" s="114"/>
      <c r="B77" s="103"/>
      <c r="C77" s="103"/>
      <c r="D77" s="114"/>
      <c r="E77" s="103"/>
      <c r="F77" s="103"/>
      <c r="G77" s="114"/>
    </row>
    <row r="78" spans="1:7" ht="12.75" customHeight="1">
      <c r="A78" s="117" t="s">
        <v>31</v>
      </c>
      <c r="B78" s="37">
        <f>(B79+B80)</f>
        <v>513</v>
      </c>
      <c r="C78" s="37">
        <f>(C79+C80)</f>
        <v>525</v>
      </c>
      <c r="D78" s="123">
        <f>(B78-C78)/C78*100</f>
        <v>-2.2857142857142856</v>
      </c>
      <c r="E78" s="37">
        <f>(E79+E80)</f>
        <v>6710</v>
      </c>
      <c r="F78" s="37">
        <f>(F79+F80)</f>
        <v>8356</v>
      </c>
      <c r="G78" s="123">
        <f>(E78-F78)/F78*100</f>
        <v>-19.698420296792722</v>
      </c>
    </row>
    <row r="79" spans="1:7" ht="12.75" customHeight="1">
      <c r="A79" s="114" t="s">
        <v>32</v>
      </c>
      <c r="B79" s="103">
        <v>186</v>
      </c>
      <c r="C79" s="103">
        <v>268</v>
      </c>
      <c r="D79" s="123">
        <f>(B79-C79)/C79*100</f>
        <v>-30.597014925373134</v>
      </c>
      <c r="E79" s="10">
        <f>SUM(JANUARY!B79+FEBRUARY!B79+MARCH!B79+APRIL!B79+MAY!B79+JUNE!B79+JULY!B79+AUGUST!B79+SEPTEMBER!B78+OCTOBER!B79)+B79</f>
        <v>2291</v>
      </c>
      <c r="F79" s="10">
        <f>SUM(JANUARY!C79+FEBRUARY!C79+MARCH!C79+APRIL!C79+MAY!C79+JUNE!C79+JULY!C79+AUGUST!C79+SEPTEMBER!C78+OCTOBER!C79)+C79</f>
        <v>3850</v>
      </c>
      <c r="G79" s="123">
        <f>(E79-F79)/F79*100</f>
        <v>-40.493506493506494</v>
      </c>
    </row>
    <row r="80" spans="1:7" ht="12.75" customHeight="1">
      <c r="A80" s="114" t="s">
        <v>54</v>
      </c>
      <c r="B80" s="103">
        <v>327</v>
      </c>
      <c r="C80" s="103">
        <v>257</v>
      </c>
      <c r="D80" s="123">
        <f>(B80-C80)/C80*100</f>
        <v>27.237354085603112</v>
      </c>
      <c r="E80" s="10">
        <f>SUM(JANUARY!B80+FEBRUARY!B80+MARCH!B80+APRIL!B80+MAY!B80+JUNE!B80+JULY!B80+AUGUST!B80+SEPTEMBER!B79+OCTOBER!B80)+B80</f>
        <v>4419</v>
      </c>
      <c r="F80" s="10">
        <f>SUM(JANUARY!C80+FEBRUARY!C80+MARCH!C80+APRIL!C80+MAY!C80+JUNE!C80+JULY!C80+AUGUST!C80+SEPTEMBER!C79+OCTOBER!C80)+C80</f>
        <v>4506</v>
      </c>
      <c r="G80" s="123">
        <f>(E80-F80)/F80*100</f>
        <v>-1.9307589880159786</v>
      </c>
    </row>
    <row r="81" spans="1:7" ht="12.75" customHeight="1">
      <c r="A81" s="114"/>
      <c r="B81" s="103"/>
      <c r="C81" s="103"/>
      <c r="D81" s="123"/>
      <c r="E81" s="103"/>
      <c r="F81" s="103"/>
      <c r="G81" s="123"/>
    </row>
    <row r="82" spans="1:7" ht="12.75" customHeight="1">
      <c r="A82" s="117" t="s">
        <v>34</v>
      </c>
      <c r="B82" s="37">
        <v>1008</v>
      </c>
      <c r="C82" s="37">
        <v>990</v>
      </c>
      <c r="D82" s="124">
        <f>(B82-C82)/C82*100</f>
        <v>1.8181818181818181</v>
      </c>
      <c r="E82" s="148">
        <f>SUM(JANUARY!B82+FEBRUARY!B82+MARCH!B82+APRIL!B82+MAY!B82+JUNE!B82+JULY!B82+AUGUST!B82+SEPTEMBER!B81+OCTOBER!B82)+B82</f>
        <v>14061</v>
      </c>
      <c r="F82" s="148">
        <f>SUM(JANUARY!C82+FEBRUARY!C82+MARCH!C82+APRIL!C82+MAY!C82+JUNE!C82+JULY!C82+AUGUST!C82+SEPTEMBER!C81+OCTOBER!C82)+C82</f>
        <v>14942</v>
      </c>
      <c r="G82" s="124">
        <f>(E82-F82)/F82*100</f>
        <v>-5.896131709275867</v>
      </c>
    </row>
    <row r="83" spans="1:7" ht="12.75" customHeight="1">
      <c r="A83" s="117" t="s">
        <v>35</v>
      </c>
      <c r="B83" s="37">
        <v>637</v>
      </c>
      <c r="C83" s="37">
        <v>435</v>
      </c>
      <c r="D83" s="124">
        <f>(B83-C83)/C83*100</f>
        <v>46.43678160919541</v>
      </c>
      <c r="E83" s="148">
        <f>SUM(JANUARY!B83+FEBRUARY!B83+MARCH!B83+APRIL!B83+MAY!B83+JUNE!B83+JULY!B83+AUGUST!B83+SEPTEMBER!B82+OCTOBER!B83)+B83</f>
        <v>5011</v>
      </c>
      <c r="F83" s="148">
        <f>SUM(JANUARY!C83+FEBRUARY!C83+MARCH!C83+APRIL!C83+MAY!C83+JUNE!C83+JULY!C83+AUGUST!C83+SEPTEMBER!C82+OCTOBER!C83)+C83</f>
        <v>4468</v>
      </c>
      <c r="G83" s="124">
        <f>(E83-F83)/F83*100</f>
        <v>12.153088630259624</v>
      </c>
    </row>
    <row r="84" spans="1:7" ht="12.75" customHeight="1">
      <c r="A84" s="117" t="s">
        <v>36</v>
      </c>
      <c r="B84" s="37">
        <v>70</v>
      </c>
      <c r="C84" s="37">
        <v>97</v>
      </c>
      <c r="D84" s="124">
        <f>(B84-C84)/C84*100</f>
        <v>-27.835051546391753</v>
      </c>
      <c r="E84" s="148">
        <f>SUM(JANUARY!B84+FEBRUARY!B84+MARCH!B84+APRIL!B84+MAY!B84+JUNE!B84+JULY!B84+AUGUST!B84+SEPTEMBER!B83+OCTOBER!B84)+B84</f>
        <v>1583</v>
      </c>
      <c r="F84" s="148">
        <f>SUM(JANUARY!C84+FEBRUARY!C84+MARCH!C84+APRIL!C84+MAY!C84+JUNE!C84+JULY!C84+AUGUST!C84+SEPTEMBER!C83+OCTOBER!C84)+C84</f>
        <v>2737</v>
      </c>
      <c r="G84" s="124">
        <f>(E84-F84)/F84*100</f>
        <v>-42.16295213737669</v>
      </c>
    </row>
    <row r="85" spans="1:7" ht="12.75" customHeight="1">
      <c r="A85" s="114"/>
      <c r="B85" s="103"/>
      <c r="C85" s="103"/>
      <c r="D85" s="123"/>
      <c r="E85" s="103"/>
      <c r="F85" s="103"/>
      <c r="G85" s="123"/>
    </row>
    <row r="86" spans="1:7" ht="12.75" customHeight="1">
      <c r="A86" s="117" t="s">
        <v>37</v>
      </c>
      <c r="B86" s="105">
        <f>SUM(B87:B89)</f>
        <v>1881</v>
      </c>
      <c r="C86" s="105">
        <f>SUM(C87:C89)</f>
        <v>2088</v>
      </c>
      <c r="D86" s="125">
        <f>(B86-C86)/C86*100</f>
        <v>-9.913793103448276</v>
      </c>
      <c r="E86" s="105">
        <f>SUM(E87:E89)</f>
        <v>23700</v>
      </c>
      <c r="F86" s="105">
        <f>SUM(F87:F89)</f>
        <v>32162</v>
      </c>
      <c r="G86" s="125">
        <f>(E86-F86)/F86*100</f>
        <v>-26.31055282631677</v>
      </c>
    </row>
    <row r="87" spans="1:7" ht="12.75" customHeight="1">
      <c r="A87" s="114" t="s">
        <v>55</v>
      </c>
      <c r="B87" s="103">
        <v>410</v>
      </c>
      <c r="C87" s="103">
        <v>559</v>
      </c>
      <c r="D87" s="123">
        <f>(B87-C87)/C87*100</f>
        <v>-26.654740608228984</v>
      </c>
      <c r="E87" s="10">
        <f>SUM(JANUARY!B87+FEBRUARY!B87+MARCH!B87+APRIL!B87+MAY!B87+JUNE!B87+JULY!B87+AUGUST!B87+SEPTEMBER!B86+OCTOBER!B87)+B87</f>
        <v>5681</v>
      </c>
      <c r="F87" s="10">
        <f>SUM(JANUARY!C87+FEBRUARY!C87+MARCH!C87+APRIL!C87+MAY!C87+JUNE!C87+JULY!C87+AUGUST!C87+SEPTEMBER!C86+OCTOBER!C87)+C87</f>
        <v>6512</v>
      </c>
      <c r="G87" s="123">
        <f>(E87-F87)/F87*100</f>
        <v>-12.761056511056513</v>
      </c>
    </row>
    <row r="88" spans="1:7" ht="12.75" customHeight="1">
      <c r="A88" s="114" t="s">
        <v>56</v>
      </c>
      <c r="B88" s="103">
        <v>1310</v>
      </c>
      <c r="C88" s="103">
        <v>1406</v>
      </c>
      <c r="D88" s="123">
        <f>(B88-C88)/C88*100</f>
        <v>-6.827880512091039</v>
      </c>
      <c r="E88" s="10">
        <f>SUM(JANUARY!B88+FEBRUARY!B88+MARCH!B88+APRIL!B88+MAY!B88+JUNE!B88+JULY!B88+AUGUST!B88+SEPTEMBER!B87+OCTOBER!B88)+B88</f>
        <v>16300</v>
      </c>
      <c r="F88" s="10">
        <f>SUM(JANUARY!C88+FEBRUARY!C88+MARCH!C88+APRIL!C88+MAY!C88+JUNE!C88+JULY!C88+AUGUST!C88+SEPTEMBER!C87+OCTOBER!C88)+C88</f>
        <v>23833</v>
      </c>
      <c r="G88" s="123">
        <f>(E88-F88)/F88*100</f>
        <v>-31.607435069021943</v>
      </c>
    </row>
    <row r="89" spans="1:7" ht="12.75" customHeight="1">
      <c r="A89" s="114" t="s">
        <v>40</v>
      </c>
      <c r="B89" s="103">
        <v>161</v>
      </c>
      <c r="C89" s="103">
        <v>123</v>
      </c>
      <c r="D89" s="123">
        <f>(B89-C89)/C89*100</f>
        <v>30.89430894308943</v>
      </c>
      <c r="E89" s="10">
        <f>SUM(JANUARY!B89+FEBRUARY!B89+MARCH!B89+APRIL!B89+MAY!B89+JUNE!B89+JULY!B89+AUGUST!B89+SEPTEMBER!B88+OCTOBER!B89)+B89</f>
        <v>1719</v>
      </c>
      <c r="F89" s="10">
        <f>SUM(JANUARY!C89+FEBRUARY!C89+MARCH!C89+APRIL!C89+MAY!C89+JUNE!C89+JULY!C89+AUGUST!C89+SEPTEMBER!C88+OCTOBER!C89)+C89</f>
        <v>1817</v>
      </c>
      <c r="G89" s="123">
        <f>(E89-F89)/F89*100</f>
        <v>-5.393505778756191</v>
      </c>
    </row>
    <row r="90" spans="1:7" ht="12.75" customHeight="1">
      <c r="A90" s="114"/>
      <c r="B90" s="103"/>
      <c r="C90" s="103"/>
      <c r="D90" s="123"/>
      <c r="E90" s="103"/>
      <c r="F90" s="103"/>
      <c r="G90" s="123"/>
    </row>
    <row r="91" spans="1:7" ht="12.75" customHeight="1">
      <c r="A91" s="117" t="s">
        <v>41</v>
      </c>
      <c r="B91" s="37">
        <v>752</v>
      </c>
      <c r="C91" s="37">
        <v>1462</v>
      </c>
      <c r="D91" s="124">
        <f>(B91-C91)/C91*100</f>
        <v>-48.56361149110807</v>
      </c>
      <c r="E91" s="148">
        <f>SUM(JANUARY!B91+FEBRUARY!B91+MARCH!B91+APRIL!B91+MAY!B91+JUNE!B91+JULY!B91+AUGUST!B91+SEPTEMBER!B90+OCTOBER!B91)+B91</f>
        <v>15995</v>
      </c>
      <c r="F91" s="148">
        <f>SUM(JANUARY!C91+FEBRUARY!C91+MARCH!C91+APRIL!C91+MAY!C91+JUNE!C91+JULY!C91+AUGUST!C91+SEPTEMBER!C90+OCTOBER!C91)+C91</f>
        <v>27357</v>
      </c>
      <c r="G91" s="124">
        <f>(E91-F91)/F91*100</f>
        <v>-41.53233176152356</v>
      </c>
    </row>
    <row r="92" spans="1:7" ht="12.75" customHeight="1">
      <c r="A92" s="117" t="s">
        <v>42</v>
      </c>
      <c r="B92" s="37">
        <v>2</v>
      </c>
      <c r="C92" s="37">
        <v>4</v>
      </c>
      <c r="D92" s="124">
        <f>(B92-C92)/C92*100</f>
        <v>-50</v>
      </c>
      <c r="E92" s="148">
        <f>SUM(JANUARY!B92+FEBRUARY!B92+MARCH!B92+APRIL!B92+MAY!B92+JUNE!B92+JULY!B92+AUGUST!B92+SEPTEMBER!B91+OCTOBER!B92)+B92</f>
        <v>82</v>
      </c>
      <c r="F92" s="148">
        <f>SUM(JANUARY!C92+FEBRUARY!C92+MARCH!C92+APRIL!C92+MAY!C92+JUNE!C92+JULY!C92+AUGUST!C92+SEPTEMBER!C91+OCTOBER!C92)+C92</f>
        <v>138</v>
      </c>
      <c r="G92" s="124">
        <f>(E92-F92)/F92*100</f>
        <v>-40.57971014492754</v>
      </c>
    </row>
    <row r="93" spans="1:7" ht="12.75" customHeight="1">
      <c r="A93" s="117" t="s">
        <v>43</v>
      </c>
      <c r="B93" s="37">
        <v>99</v>
      </c>
      <c r="C93" s="37">
        <v>83</v>
      </c>
      <c r="D93" s="124">
        <f>(B93-C93)/C93*100</f>
        <v>19.27710843373494</v>
      </c>
      <c r="E93" s="148">
        <f>SUM(JANUARY!B93+FEBRUARY!B93+MARCH!B93+APRIL!B93+MAY!B93+JUNE!B93+JULY!B93+AUGUST!B93+SEPTEMBER!B92+OCTOBER!B93)+B93</f>
        <v>635</v>
      </c>
      <c r="F93" s="148">
        <f>SUM(JANUARY!C93+FEBRUARY!C93+MARCH!C93+APRIL!C93+MAY!C93+JUNE!C93+JULY!C93+AUGUST!C93+SEPTEMBER!C92+OCTOBER!C93)+C93</f>
        <v>792</v>
      </c>
      <c r="G93" s="124">
        <f>(E93-F93)/F93*100</f>
        <v>-19.82323232323232</v>
      </c>
    </row>
    <row r="94" spans="1:7" ht="12.75" customHeight="1">
      <c r="A94" s="117" t="s">
        <v>44</v>
      </c>
      <c r="B94" s="37">
        <v>1129</v>
      </c>
      <c r="C94" s="37">
        <v>1375</v>
      </c>
      <c r="D94" s="124">
        <f>(B94-C94)/C94*100</f>
        <v>-17.89090909090909</v>
      </c>
      <c r="E94" s="148">
        <f>SUM(JANUARY!B94+FEBRUARY!B94+MARCH!B94+APRIL!B94+MAY!B94+JUNE!B94+JULY!B94+AUGUST!B94+SEPTEMBER!B93+OCTOBER!B94)+B94</f>
        <v>12193</v>
      </c>
      <c r="F94" s="148">
        <f>SUM(JANUARY!C94+FEBRUARY!C94+MARCH!C94+APRIL!C94+MAY!C94+JUNE!C94+JULY!C94+AUGUST!C94+SEPTEMBER!C93+OCTOBER!C94)+C94</f>
        <v>15383</v>
      </c>
      <c r="G94" s="124">
        <f>(E94-F94)/F94*100</f>
        <v>-20.73717740362738</v>
      </c>
    </row>
    <row r="95" spans="1:7" ht="12.75" customHeight="1">
      <c r="A95" s="114"/>
      <c r="B95" s="103"/>
      <c r="C95" s="103"/>
      <c r="D95" s="123"/>
      <c r="E95" s="103"/>
      <c r="F95" s="103"/>
      <c r="G95" s="123"/>
    </row>
    <row r="96" spans="1:7" ht="12.75" customHeight="1">
      <c r="A96" s="117" t="s">
        <v>45</v>
      </c>
      <c r="B96" s="105">
        <f>SUM(B57+B61+B65)</f>
        <v>90204</v>
      </c>
      <c r="C96" s="105">
        <f>SUM(C57+C61+C65)</f>
        <v>91105</v>
      </c>
      <c r="D96" s="124">
        <f>(B96-C96)/C96*100</f>
        <v>-0.9889687722957027</v>
      </c>
      <c r="E96" s="105">
        <f>SUM(E57+E61+E65)</f>
        <v>1138967</v>
      </c>
      <c r="F96" s="105">
        <f>SUM(F57+F61+F65)</f>
        <v>1281785</v>
      </c>
      <c r="G96" s="124">
        <f>(E96-F96)/F96*100</f>
        <v>-11.14211821795387</v>
      </c>
    </row>
    <row r="97" spans="1:7" ht="12.75" customHeight="1">
      <c r="A97" s="174"/>
      <c r="B97" s="174"/>
      <c r="C97" s="174"/>
      <c r="D97" s="174"/>
      <c r="E97" s="174"/>
      <c r="F97" s="174"/>
      <c r="G97" s="174"/>
    </row>
    <row r="98" spans="1:7" ht="12.75" customHeight="1">
      <c r="A98" s="175">
        <f ca="1">NOW()</f>
        <v>40249.428587152775</v>
      </c>
      <c r="B98" s="175"/>
      <c r="C98" s="175"/>
      <c r="D98" s="175"/>
      <c r="E98" s="175"/>
      <c r="F98" s="175"/>
      <c r="G98" s="175"/>
    </row>
  </sheetData>
  <sheetProtection/>
  <mergeCells count="5">
    <mergeCell ref="E8:F8"/>
    <mergeCell ref="A39:G39"/>
    <mergeCell ref="A97:G97"/>
    <mergeCell ref="A98:G98"/>
    <mergeCell ref="E54:F54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selection activeCell="C18" sqref="C18"/>
    </sheetView>
  </sheetViews>
  <sheetFormatPr defaultColWidth="9.00390625" defaultRowHeight="12.75"/>
  <cols>
    <col min="1" max="1" width="18.25390625" style="111" customWidth="1"/>
    <col min="2" max="3" width="11.625" style="111" customWidth="1"/>
    <col min="4" max="4" width="7.75390625" style="111" customWidth="1"/>
    <col min="5" max="6" width="12.625" style="111" customWidth="1"/>
    <col min="7" max="7" width="6.625" style="111" customWidth="1"/>
    <col min="8" max="16384" width="9.00390625" style="111" customWidth="1"/>
  </cols>
  <sheetData>
    <row r="1" spans="1:8" ht="18.75" customHeight="1">
      <c r="A1" s="128" t="s">
        <v>46</v>
      </c>
      <c r="B1" s="128"/>
      <c r="C1" s="128"/>
      <c r="D1" s="128"/>
      <c r="E1" s="128"/>
      <c r="F1" s="128"/>
      <c r="G1" s="129"/>
      <c r="H1" s="110"/>
    </row>
    <row r="2" spans="1:8" ht="12.75" customHeight="1">
      <c r="A2" s="128"/>
      <c r="B2" s="128"/>
      <c r="C2" s="128"/>
      <c r="D2" s="128"/>
      <c r="E2" s="128"/>
      <c r="F2" s="128"/>
      <c r="G2" s="129"/>
      <c r="H2" s="110"/>
    </row>
    <row r="3" spans="1:8" ht="18" customHeight="1">
      <c r="A3" s="132" t="s">
        <v>97</v>
      </c>
      <c r="B3" s="128"/>
      <c r="C3" s="128"/>
      <c r="D3" s="128"/>
      <c r="E3" s="128"/>
      <c r="F3" s="128"/>
      <c r="G3" s="129"/>
      <c r="H3" s="110"/>
    </row>
    <row r="4" spans="1:8" ht="12.75" customHeight="1">
      <c r="A4" s="133"/>
      <c r="B4" s="128"/>
      <c r="C4" s="128"/>
      <c r="D4" s="128"/>
      <c r="E4" s="128"/>
      <c r="F4" s="128"/>
      <c r="G4" s="129"/>
      <c r="H4" s="110"/>
    </row>
    <row r="5" spans="1:8" ht="21" customHeight="1">
      <c r="A5" s="128" t="s">
        <v>1</v>
      </c>
      <c r="B5" s="128"/>
      <c r="C5" s="128"/>
      <c r="D5" s="128"/>
      <c r="E5" s="128"/>
      <c r="F5" s="128"/>
      <c r="G5" s="129"/>
      <c r="H5" s="110"/>
    </row>
    <row r="6" spans="1:8" ht="12.75" customHeight="1">
      <c r="A6" s="128"/>
      <c r="B6" s="128"/>
      <c r="C6" s="128"/>
      <c r="D6" s="128"/>
      <c r="E6" s="128"/>
      <c r="F6" s="128"/>
      <c r="G6" s="129"/>
      <c r="H6" s="110"/>
    </row>
    <row r="7" spans="1:8" ht="12.75" customHeight="1">
      <c r="A7" s="130"/>
      <c r="B7" s="130"/>
      <c r="C7" s="130"/>
      <c r="D7" s="130"/>
      <c r="E7" s="130"/>
      <c r="F7" s="130"/>
      <c r="G7" s="130"/>
      <c r="H7" s="110"/>
    </row>
    <row r="8" spans="1:8" ht="12.75" customHeight="1">
      <c r="A8" s="134"/>
      <c r="B8" s="134"/>
      <c r="C8" s="134"/>
      <c r="D8" s="134"/>
      <c r="E8" s="176" t="s">
        <v>59</v>
      </c>
      <c r="F8" s="176"/>
      <c r="G8" s="134"/>
      <c r="H8" s="110"/>
    </row>
    <row r="9" spans="1:8" ht="12.75" customHeight="1">
      <c r="A9" s="134"/>
      <c r="B9" s="134"/>
      <c r="C9" s="134"/>
      <c r="D9" s="134"/>
      <c r="E9" s="135"/>
      <c r="F9" s="135"/>
      <c r="G9" s="134"/>
      <c r="H9" s="110"/>
    </row>
    <row r="10" spans="1:8" ht="15" customHeight="1">
      <c r="A10" s="136" t="s">
        <v>4</v>
      </c>
      <c r="B10" s="137" t="s">
        <v>129</v>
      </c>
      <c r="C10" s="137" t="s">
        <v>90</v>
      </c>
      <c r="D10" s="138" t="s">
        <v>5</v>
      </c>
      <c r="E10" s="137" t="s">
        <v>129</v>
      </c>
      <c r="F10" s="137" t="s">
        <v>90</v>
      </c>
      <c r="G10" s="140" t="s">
        <v>5</v>
      </c>
      <c r="H10" s="110"/>
    </row>
    <row r="11" spans="1:8" ht="12.75" customHeight="1">
      <c r="A11" s="141" t="s">
        <v>6</v>
      </c>
      <c r="B11" s="103">
        <v>85418</v>
      </c>
      <c r="C11" s="103">
        <v>84038</v>
      </c>
      <c r="D11" s="142">
        <f>(B11-C11)/C11*100</f>
        <v>1.6421142816344987</v>
      </c>
      <c r="E11" s="10">
        <f>SUM(JANUARY!B11+FEBRUARY!B11+MARCH!B10+APRIL!B11+MAY!B11+JUNE!B11+JULY!B11+AUGUST!B11+SEPTEMBER!B10+OCTOBER!B11+NOVEMBER!B11)+B11</f>
        <v>955128</v>
      </c>
      <c r="F11" s="10">
        <f>SUM(JANUARY!C11+FEBRUARY!C11+MARCH!C10+APRIL!C11+MAY!C11+JUNE!C11+JULY!C11+AUGUST!C11+SEPTEMBER!C10+OCTOBER!C11+NOVEMBER!C11)+C11</f>
        <v>1015597</v>
      </c>
      <c r="G11" s="142">
        <f>(E11-F11)/F11*100</f>
        <v>-5.9540349173934155</v>
      </c>
      <c r="H11" s="110"/>
    </row>
    <row r="12" spans="1:8" ht="12.75" customHeight="1">
      <c r="A12" s="141" t="s">
        <v>7</v>
      </c>
      <c r="B12" s="103">
        <v>179855</v>
      </c>
      <c r="C12" s="103">
        <v>151173</v>
      </c>
      <c r="D12" s="142">
        <f>(B12-C12)/C12*100</f>
        <v>18.972964748996183</v>
      </c>
      <c r="E12" s="10">
        <f>SUM(JANUARY!B12+FEBRUARY!B12+MARCH!B11+APRIL!B12+MAY!B12+JUNE!B12+JULY!B12+AUGUST!B12+SEPTEMBER!B11+OCTOBER!B12+NOVEMBER!B12)+B12</f>
        <v>1721992</v>
      </c>
      <c r="F12" s="10">
        <f>SUM(JANUARY!C12+FEBRUARY!C12+MARCH!C11+APRIL!C12+MAY!C12+JUNE!C12+JULY!C12+AUGUST!C12+SEPTEMBER!C11+OCTOBER!C12+NOVEMBER!C12)+C12</f>
        <v>1480461</v>
      </c>
      <c r="G12" s="142">
        <f>(E12-F12)/F12*100</f>
        <v>16.31458039083772</v>
      </c>
      <c r="H12" s="110"/>
    </row>
    <row r="13" spans="1:8" ht="12.75" customHeight="1">
      <c r="A13" s="139" t="s">
        <v>8</v>
      </c>
      <c r="B13" s="105">
        <f>SUM(B11:B12)</f>
        <v>265273</v>
      </c>
      <c r="C13" s="105">
        <f>SUM(C11:C12)</f>
        <v>235211</v>
      </c>
      <c r="D13" s="143">
        <f>(B13-C13)/C13*100</f>
        <v>12.780864840504908</v>
      </c>
      <c r="E13" s="105">
        <f>SUM(E11:E12)</f>
        <v>2677120</v>
      </c>
      <c r="F13" s="105">
        <f>SUM(F11:F12)</f>
        <v>2496058</v>
      </c>
      <c r="G13" s="143">
        <f>(E13-F13)/F13*100</f>
        <v>7.253917977867501</v>
      </c>
      <c r="H13" s="110"/>
    </row>
    <row r="14" spans="1:8" ht="12.75" customHeight="1">
      <c r="A14" s="134"/>
      <c r="B14" s="103"/>
      <c r="C14" s="103"/>
      <c r="D14" s="134"/>
      <c r="E14" s="103"/>
      <c r="F14" s="103"/>
      <c r="G14" s="134"/>
      <c r="H14" s="110"/>
    </row>
    <row r="15" spans="1:8" ht="12.75" customHeight="1">
      <c r="A15" s="134"/>
      <c r="B15" s="103"/>
      <c r="C15" s="103"/>
      <c r="D15" s="134"/>
      <c r="E15" s="103"/>
      <c r="F15" s="103"/>
      <c r="G15" s="134"/>
      <c r="H15" s="110"/>
    </row>
    <row r="16" spans="1:8" ht="17.25" customHeight="1">
      <c r="A16" s="136" t="s">
        <v>9</v>
      </c>
      <c r="B16" s="103"/>
      <c r="C16" s="103"/>
      <c r="D16" s="134"/>
      <c r="E16" s="103"/>
      <c r="F16" s="103"/>
      <c r="G16" s="134"/>
      <c r="H16" s="110"/>
    </row>
    <row r="17" spans="1:8" ht="12.75" customHeight="1">
      <c r="A17" s="141" t="s">
        <v>6</v>
      </c>
      <c r="B17" s="103">
        <v>11186</v>
      </c>
      <c r="C17" s="103">
        <v>10797</v>
      </c>
      <c r="D17" s="142">
        <f>(B17-C17)/C17*100</f>
        <v>3.602852644253033</v>
      </c>
      <c r="E17" s="10">
        <f>SUM(JANUARY!B17+FEBRUARY!B17+MARCH!B16+APRIL!B17+MAY!B17+JUNE!B17+JULY!B17+AUGUST!B17+SEPTEMBER!B16+OCTOBER!B17+NOVEMBER!B17)+B17</f>
        <v>125147</v>
      </c>
      <c r="F17" s="10">
        <f>SUM(JANUARY!C17+FEBRUARY!C17+MARCH!C16+APRIL!C17+MAY!C17+JUNE!C17+JULY!C17+AUGUST!C17+SEPTEMBER!C16+OCTOBER!C17+NOVEMBER!C17)+C17</f>
        <v>161714</v>
      </c>
      <c r="G17" s="142">
        <f>(E17-F17)/F17*100</f>
        <v>-22.612142424279902</v>
      </c>
      <c r="H17" s="110"/>
    </row>
    <row r="18" spans="1:8" ht="12.75" customHeight="1">
      <c r="A18" s="141" t="s">
        <v>7</v>
      </c>
      <c r="B18" s="103">
        <v>38210</v>
      </c>
      <c r="C18" s="103">
        <v>41583</v>
      </c>
      <c r="D18" s="142">
        <f>(B18-C18)/C18*100</f>
        <v>-8.111487867638218</v>
      </c>
      <c r="E18" s="10">
        <f>SUM(JANUARY!B18+FEBRUARY!B18+MARCH!B17+APRIL!B18+MAY!B18+JUNE!B18+JULY!B18+AUGUST!B18+SEPTEMBER!B17+OCTOBER!B18+NOVEMBER!B18)+B18</f>
        <v>453665</v>
      </c>
      <c r="F18" s="10">
        <f>SUM(JANUARY!C18+FEBRUARY!C18+MARCH!C17+APRIL!C18+MAY!C18+JUNE!C18+JULY!C18+AUGUST!C18+SEPTEMBER!C17+OCTOBER!C18+NOVEMBER!C18)+C18</f>
        <v>396463</v>
      </c>
      <c r="G18" s="142">
        <f>(E18-F18)/F18*100</f>
        <v>14.42808030005322</v>
      </c>
      <c r="H18" s="110"/>
    </row>
    <row r="19" spans="1:8" ht="12.75" customHeight="1">
      <c r="A19" s="139" t="s">
        <v>8</v>
      </c>
      <c r="B19" s="105">
        <f>SUM(B17:B18)</f>
        <v>49396</v>
      </c>
      <c r="C19" s="105">
        <f>SUM(C17:C18)</f>
        <v>52380</v>
      </c>
      <c r="D19" s="143">
        <f>(B19-C19)/C19*100</f>
        <v>-5.696830851470027</v>
      </c>
      <c r="E19" s="105">
        <f>SUM(E17:E18)</f>
        <v>578812</v>
      </c>
      <c r="F19" s="105">
        <f>SUM(F17:F18)</f>
        <v>558177</v>
      </c>
      <c r="G19" s="143">
        <f>(E19-F19)/F19*100</f>
        <v>3.696856015206646</v>
      </c>
      <c r="H19" s="110"/>
    </row>
    <row r="20" spans="1:8" ht="12.75" customHeight="1">
      <c r="A20" s="134"/>
      <c r="B20" s="103"/>
      <c r="C20" s="103"/>
      <c r="D20" s="134"/>
      <c r="E20" s="103"/>
      <c r="F20" s="103"/>
      <c r="G20" s="134"/>
      <c r="H20" s="110"/>
    </row>
    <row r="21" spans="1:8" ht="12.75" customHeight="1">
      <c r="A21" s="134"/>
      <c r="B21" s="103"/>
      <c r="C21" s="103"/>
      <c r="D21" s="134"/>
      <c r="E21" s="103"/>
      <c r="F21" s="103"/>
      <c r="G21" s="134"/>
      <c r="H21" s="110"/>
    </row>
    <row r="22" spans="1:8" ht="15.75" customHeight="1">
      <c r="A22" s="136" t="s">
        <v>10</v>
      </c>
      <c r="B22" s="103"/>
      <c r="C22" s="103"/>
      <c r="D22" s="134"/>
      <c r="E22" s="103"/>
      <c r="F22" s="103"/>
      <c r="G22" s="134"/>
      <c r="H22" s="110"/>
    </row>
    <row r="23" spans="1:8" ht="12.75" customHeight="1">
      <c r="A23" s="141" t="s">
        <v>6</v>
      </c>
      <c r="B23" s="103">
        <v>16822</v>
      </c>
      <c r="C23" s="103">
        <v>15932</v>
      </c>
      <c r="D23" s="142">
        <f>(B23-C23)/C23*100</f>
        <v>5.586241526487572</v>
      </c>
      <c r="E23" s="10">
        <f>SUM(JANUARY!B23+FEBRUARY!B23+MARCH!B22+APRIL!B23+MAY!B23+JUNE!B23+JULY!B23+AUGUST!B23+SEPTEMBER!B22+OCTOBER!B23+NOVEMBER!B23)+B23</f>
        <v>172118</v>
      </c>
      <c r="F23" s="10">
        <f>SUM(JANUARY!C23+FEBRUARY!C23+MARCH!C22+APRIL!C23+MAY!C23+JUNE!C23+JULY!C23+AUGUST!C23+SEPTEMBER!C22+OCTOBER!C23+NOVEMBER!C23)+C23</f>
        <v>215241</v>
      </c>
      <c r="G23" s="142">
        <f>(E23-F23)/F23*100</f>
        <v>-20.03475174339461</v>
      </c>
      <c r="H23" s="110"/>
    </row>
    <row r="24" spans="1:8" ht="12.75" customHeight="1">
      <c r="A24" s="141" t="s">
        <v>7</v>
      </c>
      <c r="B24" s="103">
        <v>130210</v>
      </c>
      <c r="C24" s="103">
        <v>145231</v>
      </c>
      <c r="D24" s="142">
        <f>(B24-C24)/C24*100</f>
        <v>-10.342833141684626</v>
      </c>
      <c r="E24" s="10">
        <f>SUM(JANUARY!B24+FEBRUARY!B24+MARCH!B23+APRIL!B24+MAY!B24+JUNE!B24+JULY!B24+AUGUST!B24+SEPTEMBER!B23+OCTOBER!B24+NOVEMBER!B24)+B24</f>
        <v>1217065</v>
      </c>
      <c r="F24" s="10">
        <f>SUM(JANUARY!C24+FEBRUARY!C24+MARCH!C23+APRIL!C24+MAY!C24+JUNE!C24+JULY!C24+AUGUST!C24+SEPTEMBER!C23+OCTOBER!C24+NOVEMBER!C24)+C24</f>
        <v>1124096</v>
      </c>
      <c r="G24" s="142">
        <f>(E24-F24)/F24*100</f>
        <v>8.270556963106355</v>
      </c>
      <c r="H24" s="110"/>
    </row>
    <row r="25" spans="1:8" ht="12.75" customHeight="1">
      <c r="A25" s="139" t="s">
        <v>8</v>
      </c>
      <c r="B25" s="105">
        <f>SUM(B23:B24)</f>
        <v>147032</v>
      </c>
      <c r="C25" s="105">
        <f>SUM(C23:C24)</f>
        <v>161163</v>
      </c>
      <c r="D25" s="143">
        <f>(B25-C25)/C25*100</f>
        <v>-8.768141570956113</v>
      </c>
      <c r="E25" s="105">
        <f>SUM(E23:E24)</f>
        <v>1389183</v>
      </c>
      <c r="F25" s="105">
        <f>SUM(F23:F24)</f>
        <v>1339337</v>
      </c>
      <c r="G25" s="143">
        <f>(E25-F25)/F25*100</f>
        <v>3.721692150668577</v>
      </c>
      <c r="H25" s="110"/>
    </row>
    <row r="26" spans="1:8" ht="12.75" customHeight="1">
      <c r="A26" s="134"/>
      <c r="B26" s="103"/>
      <c r="C26" s="103"/>
      <c r="D26" s="134"/>
      <c r="E26" s="103"/>
      <c r="F26" s="103"/>
      <c r="G26" s="134"/>
      <c r="H26" s="110"/>
    </row>
    <row r="27" spans="1:8" ht="12.75" customHeight="1">
      <c r="A27" s="134"/>
      <c r="B27" s="103"/>
      <c r="C27" s="103"/>
      <c r="D27" s="134"/>
      <c r="E27" s="103"/>
      <c r="F27" s="103"/>
      <c r="G27" s="134"/>
      <c r="H27" s="110"/>
    </row>
    <row r="28" spans="1:8" ht="12.75" customHeight="1">
      <c r="A28" s="136" t="s">
        <v>49</v>
      </c>
      <c r="B28" s="103"/>
      <c r="C28" s="103"/>
      <c r="D28" s="134"/>
      <c r="E28" s="103"/>
      <c r="F28" s="103"/>
      <c r="G28" s="134"/>
      <c r="H28" s="110"/>
    </row>
    <row r="29" spans="1:8" ht="12.75" customHeight="1">
      <c r="A29" s="141" t="s">
        <v>6</v>
      </c>
      <c r="B29" s="103">
        <f aca="true" t="shared" si="0" ref="B29:C31">(B11+B17+B23)</f>
        <v>113426</v>
      </c>
      <c r="C29" s="103">
        <f t="shared" si="0"/>
        <v>110767</v>
      </c>
      <c r="D29" s="142">
        <f>(B29-C29)/C29*100</f>
        <v>2.4005344552077785</v>
      </c>
      <c r="E29" s="103">
        <f aca="true" t="shared" si="1" ref="E29:F31">(E11+E17+E23)</f>
        <v>1252393</v>
      </c>
      <c r="F29" s="103">
        <f t="shared" si="1"/>
        <v>1392552</v>
      </c>
      <c r="G29" s="142">
        <f>(E29-F29)/F29*100</f>
        <v>-10.064902423751501</v>
      </c>
      <c r="H29" s="110"/>
    </row>
    <row r="30" spans="1:8" ht="12.75" customHeight="1">
      <c r="A30" s="141" t="s">
        <v>7</v>
      </c>
      <c r="B30" s="103">
        <f t="shared" si="0"/>
        <v>348275</v>
      </c>
      <c r="C30" s="103">
        <f t="shared" si="0"/>
        <v>337987</v>
      </c>
      <c r="D30" s="142">
        <f>(B30-C30)/C30*100</f>
        <v>3.043904055481424</v>
      </c>
      <c r="E30" s="103">
        <f t="shared" si="1"/>
        <v>3392722</v>
      </c>
      <c r="F30" s="103">
        <f t="shared" si="1"/>
        <v>3001020</v>
      </c>
      <c r="G30" s="142">
        <f>(E30-F30)/F30*100</f>
        <v>13.052295552845367</v>
      </c>
      <c r="H30" s="110"/>
    </row>
    <row r="31" spans="1:8" ht="12.75" customHeight="1">
      <c r="A31" s="139" t="s">
        <v>8</v>
      </c>
      <c r="B31" s="105">
        <f t="shared" si="0"/>
        <v>461701</v>
      </c>
      <c r="C31" s="105">
        <f t="shared" si="0"/>
        <v>448754</v>
      </c>
      <c r="D31" s="143">
        <f>(B31-C31)/C31*100</f>
        <v>2.8850996314238984</v>
      </c>
      <c r="E31" s="105">
        <f t="shared" si="1"/>
        <v>4645115</v>
      </c>
      <c r="F31" s="105">
        <f t="shared" si="1"/>
        <v>4393572</v>
      </c>
      <c r="G31" s="143">
        <f>(E31-F31)/F31*100</f>
        <v>5.725250434043189</v>
      </c>
      <c r="H31" s="110"/>
    </row>
    <row r="32" spans="1:8" ht="12.75" customHeight="1">
      <c r="A32" s="139"/>
      <c r="B32" s="105"/>
      <c r="C32" s="105"/>
      <c r="D32" s="143"/>
      <c r="E32" s="105"/>
      <c r="F32" s="105"/>
      <c r="G32" s="143"/>
      <c r="H32" s="110"/>
    </row>
    <row r="33" spans="1:8" ht="12.75" customHeight="1">
      <c r="A33" s="134"/>
      <c r="B33" s="134"/>
      <c r="C33" s="134"/>
      <c r="D33" s="134"/>
      <c r="E33" s="134"/>
      <c r="F33" s="134"/>
      <c r="G33" s="134"/>
      <c r="H33" s="110"/>
    </row>
    <row r="34" spans="1:8" ht="12.75" customHeight="1">
      <c r="A34" s="153" t="s">
        <v>95</v>
      </c>
      <c r="B34" s="134"/>
      <c r="C34" s="134"/>
      <c r="D34" s="134"/>
      <c r="E34" s="134"/>
      <c r="F34" s="134"/>
      <c r="G34" s="134"/>
      <c r="H34" s="110"/>
    </row>
    <row r="35" spans="1:8" ht="12.75" customHeight="1">
      <c r="A35" s="153" t="s">
        <v>92</v>
      </c>
      <c r="B35" s="134"/>
      <c r="C35" s="134"/>
      <c r="D35" s="134"/>
      <c r="E35" s="134"/>
      <c r="F35" s="134"/>
      <c r="G35" s="134"/>
      <c r="H35" s="110"/>
    </row>
    <row r="36" spans="1:8" ht="12.75" customHeight="1">
      <c r="A36" s="153" t="s">
        <v>93</v>
      </c>
      <c r="B36" s="134"/>
      <c r="C36" s="134"/>
      <c r="D36" s="134"/>
      <c r="E36" s="134"/>
      <c r="F36" s="134"/>
      <c r="G36" s="134"/>
      <c r="H36" s="110"/>
    </row>
    <row r="37" spans="1:8" ht="12.75" customHeight="1">
      <c r="A37" s="153" t="s">
        <v>94</v>
      </c>
      <c r="B37" s="134"/>
      <c r="C37" s="134"/>
      <c r="D37" s="134"/>
      <c r="E37" s="134"/>
      <c r="F37" s="134"/>
      <c r="G37" s="134"/>
      <c r="H37" s="110"/>
    </row>
    <row r="38" spans="1:8" ht="12.75" customHeight="1">
      <c r="A38" s="134"/>
      <c r="B38" s="134"/>
      <c r="C38" s="134"/>
      <c r="D38" s="134"/>
      <c r="E38" s="134"/>
      <c r="F38" s="134"/>
      <c r="G38" s="134"/>
      <c r="H38" s="110"/>
    </row>
    <row r="39" spans="1:8" ht="12.75" customHeight="1">
      <c r="A39" s="177"/>
      <c r="B39" s="177"/>
      <c r="C39" s="177"/>
      <c r="D39" s="177"/>
      <c r="E39" s="177"/>
      <c r="F39" s="177"/>
      <c r="G39" s="177"/>
      <c r="H39" s="110"/>
    </row>
    <row r="40" spans="1:8" ht="3.75" customHeight="1">
      <c r="A40" s="146"/>
      <c r="B40" s="146"/>
      <c r="C40" s="146"/>
      <c r="D40" s="146"/>
      <c r="E40" s="146"/>
      <c r="F40" s="146"/>
      <c r="G40" s="146"/>
      <c r="H40" s="110"/>
    </row>
    <row r="41" spans="1:8" ht="12.75" customHeight="1">
      <c r="A41" s="146"/>
      <c r="B41" s="146"/>
      <c r="C41" s="146"/>
      <c r="D41" s="146"/>
      <c r="E41" s="146"/>
      <c r="F41" s="146"/>
      <c r="G41" s="146"/>
      <c r="H41" s="110"/>
    </row>
    <row r="42" spans="1:8" ht="6" customHeight="1">
      <c r="A42" s="146"/>
      <c r="B42" s="146"/>
      <c r="C42" s="146"/>
      <c r="D42" s="146"/>
      <c r="E42" s="146"/>
      <c r="F42" s="146"/>
      <c r="G42" s="146"/>
      <c r="H42" s="110"/>
    </row>
    <row r="43" spans="1:8" ht="12.75" customHeight="1">
      <c r="A43" s="146"/>
      <c r="B43" s="146"/>
      <c r="C43" s="146"/>
      <c r="D43" s="146"/>
      <c r="E43" s="146"/>
      <c r="F43" s="146"/>
      <c r="G43" s="146"/>
      <c r="H43" s="110"/>
    </row>
    <row r="44" spans="1:8" ht="12.75" customHeight="1">
      <c r="A44" s="146"/>
      <c r="B44" s="146"/>
      <c r="C44" s="146"/>
      <c r="D44" s="146"/>
      <c r="E44" s="146"/>
      <c r="F44" s="146"/>
      <c r="G44" s="146"/>
      <c r="H44" s="110"/>
    </row>
    <row r="45" spans="1:8" ht="18.75" customHeight="1">
      <c r="A45" s="146"/>
      <c r="B45" s="146"/>
      <c r="C45" s="146"/>
      <c r="D45" s="146"/>
      <c r="E45" s="146"/>
      <c r="F45" s="146"/>
      <c r="G45" s="146"/>
      <c r="H45" s="110"/>
    </row>
    <row r="46" spans="1:8" ht="15.75" customHeight="1">
      <c r="A46" s="146"/>
      <c r="B46" s="146"/>
      <c r="C46" s="146"/>
      <c r="D46" s="146"/>
      <c r="E46" s="146"/>
      <c r="F46" s="146"/>
      <c r="G46" s="146"/>
      <c r="H46" s="110"/>
    </row>
    <row r="47" spans="1:8" ht="18" customHeight="1">
      <c r="A47" s="146"/>
      <c r="B47" s="146"/>
      <c r="C47" s="146"/>
      <c r="D47" s="146"/>
      <c r="E47" s="146"/>
      <c r="F47" s="146"/>
      <c r="G47" s="146"/>
      <c r="H47" s="110"/>
    </row>
    <row r="48" spans="1:8" ht="15.75" customHeight="1">
      <c r="A48" s="146"/>
      <c r="B48" s="146"/>
      <c r="C48" s="146"/>
      <c r="D48" s="146"/>
      <c r="E48" s="146"/>
      <c r="F48" s="146"/>
      <c r="G48" s="146"/>
      <c r="H48" s="110"/>
    </row>
    <row r="49" spans="1:8" ht="12.75" customHeight="1">
      <c r="A49" s="146"/>
      <c r="B49" s="146"/>
      <c r="C49" s="146"/>
      <c r="D49" s="146"/>
      <c r="E49" s="146"/>
      <c r="F49" s="146"/>
      <c r="G49" s="146"/>
      <c r="H49" s="110"/>
    </row>
    <row r="50" spans="1:7" ht="15.75">
      <c r="A50" s="108" t="s">
        <v>13</v>
      </c>
      <c r="B50" s="108"/>
      <c r="C50" s="108"/>
      <c r="D50" s="108"/>
      <c r="E50" s="108"/>
      <c r="F50" s="108"/>
      <c r="G50" s="108"/>
    </row>
    <row r="51" spans="1:7" ht="15.75">
      <c r="A51" s="108" t="s">
        <v>14</v>
      </c>
      <c r="B51" s="108"/>
      <c r="C51" s="108"/>
      <c r="D51" s="108"/>
      <c r="E51" s="108"/>
      <c r="F51" s="108"/>
      <c r="G51" s="108"/>
    </row>
    <row r="52" spans="1:7" ht="15.75">
      <c r="A52" s="112" t="s">
        <v>148</v>
      </c>
      <c r="B52" s="108"/>
      <c r="C52" s="108"/>
      <c r="D52" s="108"/>
      <c r="E52" s="108"/>
      <c r="F52" s="108"/>
      <c r="G52" s="108"/>
    </row>
    <row r="53" spans="1:7" ht="12.75" customHeight="1">
      <c r="A53" s="112"/>
      <c r="B53" s="108"/>
      <c r="C53" s="108"/>
      <c r="D53" s="108"/>
      <c r="E53" s="108"/>
      <c r="F53" s="108"/>
      <c r="G53" s="108"/>
    </row>
    <row r="54" spans="1:6" ht="15.75">
      <c r="A54" s="22"/>
      <c r="B54" s="22"/>
      <c r="C54" s="17"/>
      <c r="D54" s="17"/>
      <c r="E54" s="156" t="s">
        <v>15</v>
      </c>
      <c r="F54" s="156"/>
    </row>
    <row r="55" spans="1:7" ht="12.75" customHeight="1">
      <c r="A55" s="117" t="s">
        <v>16</v>
      </c>
      <c r="B55" s="118" t="s">
        <v>129</v>
      </c>
      <c r="C55" s="118" t="s">
        <v>90</v>
      </c>
      <c r="D55" s="119" t="s">
        <v>5</v>
      </c>
      <c r="E55" s="46" t="s">
        <v>149</v>
      </c>
      <c r="F55" s="46" t="s">
        <v>91</v>
      </c>
      <c r="G55" s="119" t="s">
        <v>5</v>
      </c>
    </row>
    <row r="56" spans="1:7" ht="12.75" customHeight="1">
      <c r="A56" s="114"/>
      <c r="B56" s="114"/>
      <c r="C56" s="114"/>
      <c r="D56" s="114"/>
      <c r="E56" s="114"/>
      <c r="F56" s="114"/>
      <c r="G56" s="114"/>
    </row>
    <row r="57" spans="1:7" ht="12.75" customHeight="1">
      <c r="A57" s="117" t="s">
        <v>4</v>
      </c>
      <c r="B57" s="37">
        <f>(B58+B59)</f>
        <v>85418</v>
      </c>
      <c r="C57" s="37">
        <f>(C58+C59)</f>
        <v>84038</v>
      </c>
      <c r="D57" s="124">
        <f>(B57-C57)/C57*100</f>
        <v>1.6421142816344987</v>
      </c>
      <c r="E57" s="37">
        <f>(E58+E59)</f>
        <v>955128</v>
      </c>
      <c r="F57" s="37">
        <f>(F58+F59)</f>
        <v>1015597</v>
      </c>
      <c r="G57" s="124">
        <f>(E57-F57)/F57*100</f>
        <v>-5.9540349173934155</v>
      </c>
    </row>
    <row r="58" spans="1:7" ht="12.75" customHeight="1">
      <c r="A58" s="114" t="s">
        <v>18</v>
      </c>
      <c r="B58" s="103">
        <v>85418</v>
      </c>
      <c r="C58" s="103">
        <v>84038</v>
      </c>
      <c r="D58" s="123">
        <f>(B58-C58)/C58*100</f>
        <v>1.6421142816344987</v>
      </c>
      <c r="E58" s="10">
        <f>SUM(JANUARY!B58+FEBRUARY!B58+MARCH!B58+APRIL!B58+MAY!B58+JUNE!B58+JULY!B58+AUGUST!B58+SEPTEMBER!B57+OCTOBER!B58+NOVEMBER!B58)+B58</f>
        <v>955128</v>
      </c>
      <c r="F58" s="10">
        <f>SUM(JANUARY!C58+FEBRUARY!C58+MARCH!C58+APRIL!C58+MAY!C58+JUNE!C58+JULY!C58+AUGUST!C58+SEPTEMBER!C57+OCTOBER!C58+NOVEMBER!C58)+C58</f>
        <v>1015597</v>
      </c>
      <c r="G58" s="123">
        <f>(E58-F58)/F58*100</f>
        <v>-5.9540349173934155</v>
      </c>
    </row>
    <row r="59" spans="1:7" ht="12.75" customHeight="1">
      <c r="A59" s="114" t="s">
        <v>19</v>
      </c>
      <c r="B59" s="103">
        <v>0</v>
      </c>
      <c r="C59" s="103"/>
      <c r="D59" s="123">
        <v>0</v>
      </c>
      <c r="E59" s="10">
        <f>SUM(JANUARY!B59+FEBRUARY!B59+MARCH!B59+APRIL!B59+MAY!B59+JUNE!B59+JULY!B59+AUGUST!B59+SEPTEMBER!B58+OCTOBER!B59+NOVEMBER!B59)+B59</f>
        <v>0</v>
      </c>
      <c r="F59" s="10">
        <f>SUM(JANUARY!C59+FEBRUARY!C59+MARCH!C59+APRIL!C59+MAY!C59+JUNE!C59+JULY!C59+AUGUST!C59+SEPTEMBER!C58+OCTOBER!C59+NOVEMBER!C59)+C59</f>
        <v>0</v>
      </c>
      <c r="G59" s="123">
        <v>0</v>
      </c>
    </row>
    <row r="60" spans="1:7" ht="12.75" customHeight="1">
      <c r="A60" s="114"/>
      <c r="B60" s="103"/>
      <c r="C60" s="103"/>
      <c r="D60" s="114"/>
      <c r="E60" s="103"/>
      <c r="F60" s="103"/>
      <c r="G60" s="114"/>
    </row>
    <row r="61" spans="1:7" ht="12.75" customHeight="1">
      <c r="A61" s="117" t="s">
        <v>9</v>
      </c>
      <c r="B61" s="37">
        <f>(B62+B63)</f>
        <v>11186</v>
      </c>
      <c r="C61" s="37">
        <f>(C62+C63)</f>
        <v>10797</v>
      </c>
      <c r="D61" s="124">
        <f>(B61-C61)/C61*100</f>
        <v>3.602852644253033</v>
      </c>
      <c r="E61" s="37">
        <f>(E62+E63)</f>
        <v>125147</v>
      </c>
      <c r="F61" s="37">
        <f>(F62+F63)</f>
        <v>161714</v>
      </c>
      <c r="G61" s="124">
        <f>(E61-F61)/F61*100</f>
        <v>-22.612142424279902</v>
      </c>
    </row>
    <row r="62" spans="1:7" ht="12.75" customHeight="1">
      <c r="A62" s="114" t="s">
        <v>20</v>
      </c>
      <c r="B62" s="103">
        <v>11159</v>
      </c>
      <c r="C62" s="103">
        <v>10668</v>
      </c>
      <c r="D62" s="123">
        <f>(B62-C62)/C62*100</f>
        <v>4.6025496812898385</v>
      </c>
      <c r="E62" s="10">
        <f>SUM(JANUARY!B62+FEBRUARY!B62+MARCH!B62+APRIL!B62+MAY!B62+JUNE!B62+JULY!B62+AUGUST!B62+SEPTEMBER!B61+OCTOBER!B62+NOVEMBER!B62)+B62</f>
        <v>124451</v>
      </c>
      <c r="F62" s="10">
        <f>SUM(JANUARY!C62+FEBRUARY!C62+MARCH!C62+APRIL!C62+MAY!C62+JUNE!C62+JULY!C62+AUGUST!C62+SEPTEMBER!C61+OCTOBER!C62+NOVEMBER!C62)+C62</f>
        <v>159549</v>
      </c>
      <c r="G62" s="123">
        <f>(E62-F62)/F62*100</f>
        <v>-21.998257588577804</v>
      </c>
    </row>
    <row r="63" spans="1:7" ht="12.75" customHeight="1">
      <c r="A63" s="114" t="s">
        <v>21</v>
      </c>
      <c r="B63" s="103">
        <v>27</v>
      </c>
      <c r="C63" s="103">
        <v>129</v>
      </c>
      <c r="D63" s="123">
        <f>(B63-C63)/C63*100</f>
        <v>-79.06976744186046</v>
      </c>
      <c r="E63" s="10">
        <f>SUM(JANUARY!B63+FEBRUARY!B63+MARCH!B63+APRIL!B63+MAY!B63+JUNE!B63+JULY!B63+AUGUST!B63+SEPTEMBER!B62+OCTOBER!B63+NOVEMBER!B63)+B63</f>
        <v>696</v>
      </c>
      <c r="F63" s="10">
        <f>SUM(JANUARY!C63+FEBRUARY!C63+MARCH!C63+APRIL!C63+MAY!C63+JUNE!C63+JULY!C63+AUGUST!C63+SEPTEMBER!C62+OCTOBER!C63+NOVEMBER!C63)+C63</f>
        <v>2165</v>
      </c>
      <c r="G63" s="123">
        <f>(E63-F63)/F63*100</f>
        <v>-67.85219399538106</v>
      </c>
    </row>
    <row r="64" spans="1:7" ht="12.75" customHeight="1">
      <c r="A64" s="114"/>
      <c r="B64" s="114"/>
      <c r="C64" s="114"/>
      <c r="D64" s="114"/>
      <c r="E64" s="103"/>
      <c r="F64" s="103"/>
      <c r="G64" s="114"/>
    </row>
    <row r="65" spans="1:7" ht="12.75" customHeight="1">
      <c r="A65" s="117" t="s">
        <v>10</v>
      </c>
      <c r="B65" s="105">
        <f>SUM(B67+B73+B78+B82+B83+B84+B86+B91+B92+B93+B94)</f>
        <v>16822</v>
      </c>
      <c r="C65" s="105">
        <f>SUM(C67+C73+C78+C82+C83+C84+C86+C91+C92+C93+C94)</f>
        <v>15932</v>
      </c>
      <c r="D65" s="124">
        <f>(B65-C65)/C65*100</f>
        <v>5.586241526487572</v>
      </c>
      <c r="E65" s="105">
        <f>SUM(E67+E73+E78+E82+E83+E84+E86+E91+E92+E93+E94)</f>
        <v>172118</v>
      </c>
      <c r="F65" s="105">
        <f>SUM(F67+F73+F78+F82+F83+F84+F86+F91+F92+F93+F94)</f>
        <v>215241</v>
      </c>
      <c r="G65" s="124">
        <f>(E65-F65)/F65*100</f>
        <v>-20.03475174339461</v>
      </c>
    </row>
    <row r="66" spans="1:7" ht="12.75" customHeight="1">
      <c r="A66" s="114"/>
      <c r="B66" s="103"/>
      <c r="C66" s="103"/>
      <c r="D66" s="114"/>
      <c r="E66" s="103"/>
      <c r="F66" s="103"/>
      <c r="G66" s="114"/>
    </row>
    <row r="67" spans="1:7" ht="12.75" customHeight="1">
      <c r="A67" s="117" t="s">
        <v>23</v>
      </c>
      <c r="B67" s="105">
        <f>SUM(B68:B71)</f>
        <v>6779</v>
      </c>
      <c r="C67" s="105">
        <f>SUM(C68:C71)</f>
        <v>6412</v>
      </c>
      <c r="D67" s="125">
        <f>(B67-C67)/C67*100</f>
        <v>5.723643169058016</v>
      </c>
      <c r="E67" s="105">
        <f>SUM(E68:E71)</f>
        <v>74119</v>
      </c>
      <c r="F67" s="105">
        <f>SUM(F68:F71)</f>
        <v>90594</v>
      </c>
      <c r="G67" s="125">
        <f>(E67-F67)/F67*100</f>
        <v>-18.185531050621453</v>
      </c>
    </row>
    <row r="68" spans="1:7" ht="12.75" customHeight="1">
      <c r="A68" s="114" t="s">
        <v>24</v>
      </c>
      <c r="B68" s="103">
        <v>4612</v>
      </c>
      <c r="C68" s="103">
        <v>4649</v>
      </c>
      <c r="D68" s="123">
        <f>(B68-C68)/C68*100</f>
        <v>-0.795870079587008</v>
      </c>
      <c r="E68" s="10">
        <f>SUM(JANUARY!B68+FEBRUARY!B68+MARCH!B68+APRIL!B68+MAY!B68+JUNE!B68+JULY!B68+AUGUST!B68+SEPTEMBER!B67+OCTOBER!B68+NOVEMBER!B68)+B68</f>
        <v>53492</v>
      </c>
      <c r="F68" s="10">
        <f>SUM(JANUARY!C68+FEBRUARY!C68+MARCH!C68+APRIL!C68+MAY!C68+JUNE!C68+JULY!C68+AUGUST!C68+SEPTEMBER!C67+OCTOBER!C68+NOVEMBER!C68)+C68</f>
        <v>67655</v>
      </c>
      <c r="G68" s="123">
        <f>(E68-F68)/F68*100</f>
        <v>-20.934151208336413</v>
      </c>
    </row>
    <row r="69" spans="1:7" ht="12.75" customHeight="1">
      <c r="A69" s="114" t="s">
        <v>25</v>
      </c>
      <c r="B69" s="103">
        <v>2060</v>
      </c>
      <c r="C69" s="103">
        <v>1729</v>
      </c>
      <c r="D69" s="126">
        <f>(B69-C69)/C69*100</f>
        <v>19.144013880855987</v>
      </c>
      <c r="E69" s="10">
        <f>SUM(JANUARY!B69+FEBRUARY!B69+MARCH!B69+APRIL!B69+MAY!B69+JUNE!B69+JULY!B69+AUGUST!B69+SEPTEMBER!B68+OCTOBER!B69+NOVEMBER!B69)+B69</f>
        <v>19468</v>
      </c>
      <c r="F69" s="10">
        <f>SUM(JANUARY!C69+FEBRUARY!C69+MARCH!C69+APRIL!C69+MAY!C69+JUNE!C69+JULY!C69+AUGUST!C69+SEPTEMBER!C68+OCTOBER!C69+NOVEMBER!C69)+C69</f>
        <v>21793</v>
      </c>
      <c r="G69" s="126">
        <f>(E69-F69)/F69*100</f>
        <v>-10.668563300142248</v>
      </c>
    </row>
    <row r="70" spans="1:7" ht="12.75" customHeight="1">
      <c r="A70" s="35" t="s">
        <v>96</v>
      </c>
      <c r="B70" s="10">
        <v>62</v>
      </c>
      <c r="C70" s="10">
        <v>10</v>
      </c>
      <c r="D70" s="126">
        <f>(+B70-C70)/C70*100</f>
        <v>520</v>
      </c>
      <c r="E70" s="10">
        <f>SUM(JANUARY!B70+FEBRUARY!B70+MARCH!B70+APRIL!B70+MAY!B70+JUNE!B70+JULY!B70+AUGUST!B70+SEPTEMBER!B69+OCTOBER!B70+NOVEMBER!B70)+B70</f>
        <v>670</v>
      </c>
      <c r="F70" s="10">
        <f>SUM(JANUARY!C70+FEBRUARY!C70+MARCH!C70+APRIL!C70+MAY!C70+JUNE!C70+JULY!C70+AUGUST!C70+SEPTEMBER!C69+OCTOBER!C70+NOVEMBER!C70)+C70</f>
        <v>638</v>
      </c>
      <c r="G70" s="126">
        <f>(+E70-F70)/F70*100</f>
        <v>5.015673981191222</v>
      </c>
    </row>
    <row r="71" spans="1:7" ht="12.75" customHeight="1">
      <c r="A71" s="114" t="s">
        <v>26</v>
      </c>
      <c r="B71" s="103">
        <v>45</v>
      </c>
      <c r="C71" s="103">
        <v>24</v>
      </c>
      <c r="D71" s="123">
        <f>(B71-C71)/C71*100</f>
        <v>87.5</v>
      </c>
      <c r="E71" s="10">
        <f>SUM(JANUARY!B71+FEBRUARY!B71+MARCH!B71+APRIL!B71+MAY!B71+JUNE!B71+JULY!B71+AUGUST!B71+SEPTEMBER!B70+OCTOBER!B71+NOVEMBER!B71)+B71</f>
        <v>489</v>
      </c>
      <c r="F71" s="10">
        <f>SUM(JANUARY!C71+FEBRUARY!C71+MARCH!C71+APRIL!C71+MAY!C71+JUNE!C71+JULY!C71+AUGUST!C71+SEPTEMBER!C70+OCTOBER!C71+NOVEMBER!C71)+C71</f>
        <v>508</v>
      </c>
      <c r="G71" s="123">
        <f>(E71-F71)/F71*100</f>
        <v>-3.740157480314961</v>
      </c>
    </row>
    <row r="72" spans="1:7" ht="12.75" customHeight="1">
      <c r="A72" s="114"/>
      <c r="B72" s="103"/>
      <c r="C72" s="103"/>
      <c r="D72" s="114"/>
      <c r="E72" s="103"/>
      <c r="F72" s="103"/>
      <c r="G72" s="114"/>
    </row>
    <row r="73" spans="1:7" ht="12.75" customHeight="1">
      <c r="A73" s="117" t="s">
        <v>27</v>
      </c>
      <c r="B73" s="105">
        <f>SUM(B74:B76)</f>
        <v>740</v>
      </c>
      <c r="C73" s="105">
        <f>SUM(C74:C76)</f>
        <v>731</v>
      </c>
      <c r="D73" s="125">
        <f>(B73-C73)/C73*100</f>
        <v>1.231190150478796</v>
      </c>
      <c r="E73" s="105">
        <f>SUM(E74:E76)</f>
        <v>8726</v>
      </c>
      <c r="F73" s="105">
        <f>SUM(F74:F76)</f>
        <v>9523</v>
      </c>
      <c r="G73" s="125">
        <f>(E73-F73)/F73*100</f>
        <v>-8.369211382967553</v>
      </c>
    </row>
    <row r="74" spans="1:7" ht="12.75" customHeight="1">
      <c r="A74" s="114" t="s">
        <v>28</v>
      </c>
      <c r="B74" s="103">
        <v>439</v>
      </c>
      <c r="C74" s="103">
        <v>397</v>
      </c>
      <c r="D74" s="123">
        <f>(B74-C74)/C74*100</f>
        <v>10.579345088161208</v>
      </c>
      <c r="E74" s="10">
        <f>SUM(JANUARY!B74+FEBRUARY!B74+MARCH!B74+APRIL!B74+MAY!B74+JUNE!B74+JULY!B74+AUGUST!B74+SEPTEMBER!B73+OCTOBER!B74+NOVEMBER!B74)+B74</f>
        <v>4446</v>
      </c>
      <c r="F74" s="10">
        <f>SUM(JANUARY!C74+FEBRUARY!C74+MARCH!C74+APRIL!C74+MAY!C74+JUNE!C74+JULY!C74+AUGUST!C74+SEPTEMBER!C73+OCTOBER!C74+NOVEMBER!C74)+C74</f>
        <v>3996</v>
      </c>
      <c r="G74" s="123">
        <f>(E74-F74)/F74*100</f>
        <v>11.26126126126126</v>
      </c>
    </row>
    <row r="75" spans="1:7" ht="12.75" customHeight="1">
      <c r="A75" s="114" t="s">
        <v>29</v>
      </c>
      <c r="B75" s="103">
        <v>182</v>
      </c>
      <c r="C75" s="103">
        <v>205</v>
      </c>
      <c r="D75" s="123">
        <f>(B75-C75)/C75*100</f>
        <v>-11.219512195121952</v>
      </c>
      <c r="E75" s="10">
        <f>SUM(JANUARY!B75+FEBRUARY!B75+MARCH!B75+APRIL!B75+MAY!B75+JUNE!B75+JULY!B75+AUGUST!B75+SEPTEMBER!B74+OCTOBER!B75+NOVEMBER!B75)+B75</f>
        <v>2645</v>
      </c>
      <c r="F75" s="10">
        <f>SUM(JANUARY!C75+FEBRUARY!C75+MARCH!C75+APRIL!C75+MAY!C75+JUNE!C75+JULY!C75+AUGUST!C75+SEPTEMBER!C74+OCTOBER!C75+NOVEMBER!C75)+C75</f>
        <v>3489</v>
      </c>
      <c r="G75" s="123">
        <f>(E75-F75)/F75*100</f>
        <v>-24.19031241043279</v>
      </c>
    </row>
    <row r="76" spans="1:7" ht="12.75" customHeight="1">
      <c r="A76" s="114" t="s">
        <v>30</v>
      </c>
      <c r="B76" s="103">
        <v>119</v>
      </c>
      <c r="C76" s="103">
        <v>129</v>
      </c>
      <c r="D76" s="123">
        <f>(B76-C76)/C76*100</f>
        <v>-7.751937984496124</v>
      </c>
      <c r="E76" s="10">
        <f>SUM(JANUARY!B76+FEBRUARY!B76+MARCH!B76+APRIL!B76+MAY!B76+JUNE!B76+JULY!B76+AUGUST!B76+SEPTEMBER!B75+OCTOBER!B76+NOVEMBER!B76)+B76</f>
        <v>1635</v>
      </c>
      <c r="F76" s="10">
        <f>SUM(JANUARY!C76+FEBRUARY!C76+MARCH!C76+APRIL!C76+MAY!C76+JUNE!C76+JULY!C76+AUGUST!C76+SEPTEMBER!C75+OCTOBER!C76+NOVEMBER!C76)+C76</f>
        <v>2038</v>
      </c>
      <c r="G76" s="123">
        <f>(E76-F76)/F76*100</f>
        <v>-19.774288518155053</v>
      </c>
    </row>
    <row r="77" spans="1:7" ht="12.75" customHeight="1">
      <c r="A77" s="114"/>
      <c r="B77" s="103"/>
      <c r="C77" s="103"/>
      <c r="D77" s="114"/>
      <c r="E77" s="103"/>
      <c r="F77" s="103"/>
      <c r="G77" s="114"/>
    </row>
    <row r="78" spans="1:7" ht="12.75" customHeight="1">
      <c r="A78" s="117" t="s">
        <v>31</v>
      </c>
      <c r="B78" s="37">
        <f>(B79+B80)</f>
        <v>730</v>
      </c>
      <c r="C78" s="37">
        <f>(C79+C80)</f>
        <v>752</v>
      </c>
      <c r="D78" s="124">
        <f>(B78-C78)/C78*100</f>
        <v>-2.925531914893617</v>
      </c>
      <c r="E78" s="37">
        <f>(E79+E80)</f>
        <v>7440</v>
      </c>
      <c r="F78" s="37">
        <f>(F79+F80)</f>
        <v>9108</v>
      </c>
      <c r="G78" s="124">
        <f>(E78-F78)/F78*100</f>
        <v>-18.31357048748353</v>
      </c>
    </row>
    <row r="79" spans="1:7" ht="12.75" customHeight="1">
      <c r="A79" s="114" t="s">
        <v>32</v>
      </c>
      <c r="B79" s="103">
        <v>280</v>
      </c>
      <c r="C79" s="103">
        <v>300</v>
      </c>
      <c r="D79" s="123">
        <f>(B79-C79)/C79*100</f>
        <v>-6.666666666666667</v>
      </c>
      <c r="E79" s="10">
        <f>SUM(JANUARY!B79+FEBRUARY!B79+MARCH!B79+APRIL!B79+MAY!B79+JUNE!B79+JULY!B79+AUGUST!B79+SEPTEMBER!B78+OCTOBER!B79+NOVEMBER!B79)+B79</f>
        <v>2571</v>
      </c>
      <c r="F79" s="10">
        <f>SUM(JANUARY!C79+FEBRUARY!C79+MARCH!C79+APRIL!C79+MAY!C79+JUNE!C79+JULY!C79+AUGUST!C79+SEPTEMBER!C78+OCTOBER!C79+NOVEMBER!C79)+C79</f>
        <v>4150</v>
      </c>
      <c r="G79" s="123">
        <f>(E79-F79)/F79*100</f>
        <v>-38.04819277108434</v>
      </c>
    </row>
    <row r="80" spans="1:7" ht="12.75" customHeight="1">
      <c r="A80" s="114" t="s">
        <v>54</v>
      </c>
      <c r="B80" s="103">
        <v>450</v>
      </c>
      <c r="C80" s="103">
        <v>452</v>
      </c>
      <c r="D80" s="123">
        <f>(B80-C80)/C80*100</f>
        <v>-0.4424778761061947</v>
      </c>
      <c r="E80" s="10">
        <f>SUM(JANUARY!B80+FEBRUARY!B80+MARCH!B80+APRIL!B80+MAY!B80+JUNE!B80+JULY!B80+AUGUST!B80+SEPTEMBER!B79+OCTOBER!B80+NOVEMBER!B80)+B80</f>
        <v>4869</v>
      </c>
      <c r="F80" s="10">
        <f>SUM(JANUARY!C80+FEBRUARY!C80+MARCH!C80+APRIL!C80+MAY!C80+JUNE!C80+JULY!C80+AUGUST!C80+SEPTEMBER!C79+OCTOBER!C80+NOVEMBER!C80)+C80</f>
        <v>4958</v>
      </c>
      <c r="G80" s="123">
        <f>(E80-F80)/F80*100</f>
        <v>-1.7950786607503026</v>
      </c>
    </row>
    <row r="81" spans="1:7" ht="12.75" customHeight="1">
      <c r="A81" s="114"/>
      <c r="B81" s="103"/>
      <c r="C81" s="103"/>
      <c r="D81" s="123"/>
      <c r="E81" s="103"/>
      <c r="F81" s="103"/>
      <c r="G81" s="123"/>
    </row>
    <row r="82" spans="1:7" ht="12.75" customHeight="1">
      <c r="A82" s="117" t="s">
        <v>34</v>
      </c>
      <c r="B82" s="37">
        <v>1429</v>
      </c>
      <c r="C82" s="37">
        <v>1241</v>
      </c>
      <c r="D82" s="124">
        <f>(B82-C82)/C82*100</f>
        <v>15.149073327961322</v>
      </c>
      <c r="E82" s="148">
        <f>SUM(JANUARY!B82+FEBRUARY!B82+MARCH!B82+APRIL!B82+MAY!B82+JUNE!B82+JULY!B82+AUGUST!B82+SEPTEMBER!B81+OCTOBER!B82+NOVEMBER!B82)+B82</f>
        <v>15490</v>
      </c>
      <c r="F82" s="148">
        <f>SUM(JANUARY!C82+FEBRUARY!C82+MARCH!C82+APRIL!C82+MAY!C82+JUNE!C82+JULY!C82+AUGUST!C82+SEPTEMBER!C81+OCTOBER!C82+NOVEMBER!C82)+C82</f>
        <v>16183</v>
      </c>
      <c r="G82" s="124">
        <f>(E82-F82)/F82*100</f>
        <v>-4.282271519495767</v>
      </c>
    </row>
    <row r="83" spans="1:7" ht="12.75" customHeight="1">
      <c r="A83" s="117" t="s">
        <v>35</v>
      </c>
      <c r="B83" s="37">
        <v>571</v>
      </c>
      <c r="C83" s="37">
        <v>463</v>
      </c>
      <c r="D83" s="124">
        <f>(B83-C83)/C83*100</f>
        <v>23.326133909287257</v>
      </c>
      <c r="E83" s="148">
        <f>SUM(JANUARY!B83+FEBRUARY!B83+MARCH!B83+APRIL!B83+MAY!B83+JUNE!B83+JULY!B83+AUGUST!B83+SEPTEMBER!B82+OCTOBER!B83+NOVEMBER!B83)+B83</f>
        <v>5582</v>
      </c>
      <c r="F83" s="148">
        <f>SUM(JANUARY!C83+FEBRUARY!C83+MARCH!C83+APRIL!C83+MAY!C83+JUNE!C83+JULY!C83+AUGUST!C83+SEPTEMBER!C82+OCTOBER!C83+NOVEMBER!C83)+C83</f>
        <v>4931</v>
      </c>
      <c r="G83" s="124">
        <f>(E83-F83)/F83*100</f>
        <v>13.20219022510647</v>
      </c>
    </row>
    <row r="84" spans="1:7" ht="12.75" customHeight="1">
      <c r="A84" s="117" t="s">
        <v>36</v>
      </c>
      <c r="B84" s="37">
        <v>46</v>
      </c>
      <c r="C84" s="37">
        <v>319</v>
      </c>
      <c r="D84" s="124">
        <f>(B84-C84)/C84*100</f>
        <v>-85.57993730407524</v>
      </c>
      <c r="E84" s="148">
        <f>SUM(JANUARY!B84+FEBRUARY!B84+MARCH!B84+APRIL!B84+MAY!B84+JUNE!B84+JULY!B84+AUGUST!B84+SEPTEMBER!B83+OCTOBER!B84+NOVEMBER!B84)+B84</f>
        <v>1629</v>
      </c>
      <c r="F84" s="148">
        <f>SUM(JANUARY!C84+FEBRUARY!C84+MARCH!C84+APRIL!C84+MAY!C84+JUNE!C84+JULY!C84+AUGUST!C84+SEPTEMBER!C83+OCTOBER!C84+NOVEMBER!C84)+C84</f>
        <v>3056</v>
      </c>
      <c r="G84" s="124">
        <f>(E84-F84)/F84*100</f>
        <v>-46.69502617801047</v>
      </c>
    </row>
    <row r="85" spans="1:7" ht="12.75" customHeight="1">
      <c r="A85" s="114"/>
      <c r="B85" s="103"/>
      <c r="C85" s="103"/>
      <c r="D85" s="123"/>
      <c r="E85" s="103"/>
      <c r="F85" s="103"/>
      <c r="G85" s="123"/>
    </row>
    <row r="86" spans="1:7" ht="12.75" customHeight="1">
      <c r="A86" s="117" t="s">
        <v>37</v>
      </c>
      <c r="B86" s="105">
        <f>SUM(B87:B89)</f>
        <v>3359</v>
      </c>
      <c r="C86" s="105">
        <f>SUM(C87:C89)</f>
        <v>2698</v>
      </c>
      <c r="D86" s="125">
        <f>(B86-C86)/C86*100</f>
        <v>24.499629355077836</v>
      </c>
      <c r="E86" s="105">
        <f>SUM(E87:E89)</f>
        <v>27059</v>
      </c>
      <c r="F86" s="105">
        <f>SUM(F87:F89)</f>
        <v>34860</v>
      </c>
      <c r="G86" s="125">
        <f>(E86-F86)/F86*100</f>
        <v>-22.378083763625934</v>
      </c>
    </row>
    <row r="87" spans="1:7" ht="12.75" customHeight="1">
      <c r="A87" s="114" t="s">
        <v>55</v>
      </c>
      <c r="B87" s="103">
        <v>904</v>
      </c>
      <c r="C87" s="103">
        <v>682</v>
      </c>
      <c r="D87" s="123">
        <f>(B87-C87)/C87*100</f>
        <v>32.55131964809384</v>
      </c>
      <c r="E87" s="10">
        <f>SUM(JANUARY!B87+FEBRUARY!B87+MARCH!B87+APRIL!B87+MAY!B87+JUNE!B87+JULY!B87+AUGUST!B87+SEPTEMBER!B86+OCTOBER!B87+NOVEMBER!B87)+B87</f>
        <v>6585</v>
      </c>
      <c r="F87" s="10">
        <f>SUM(JANUARY!C87+FEBRUARY!C87+MARCH!C87+APRIL!C87+MAY!C87+JUNE!C87+JULY!C87+AUGUST!C87+SEPTEMBER!C86+OCTOBER!C87+NOVEMBER!C87)+C87</f>
        <v>7194</v>
      </c>
      <c r="G87" s="123">
        <f>(E87-F87)/F87*100</f>
        <v>-8.465387823185988</v>
      </c>
    </row>
    <row r="88" spans="1:7" ht="12.75" customHeight="1">
      <c r="A88" s="114" t="s">
        <v>56</v>
      </c>
      <c r="B88" s="103">
        <v>2252</v>
      </c>
      <c r="C88" s="103">
        <v>1794</v>
      </c>
      <c r="D88" s="123">
        <f>(B88-C88)/C88*100</f>
        <v>25.52954292084727</v>
      </c>
      <c r="E88" s="10">
        <f>SUM(JANUARY!B88+FEBRUARY!B88+MARCH!B88+APRIL!B88+MAY!B88+JUNE!B88+JULY!B88+AUGUST!B88+SEPTEMBER!B87+OCTOBER!B88+NOVEMBER!B88)+B88</f>
        <v>18552</v>
      </c>
      <c r="F88" s="10">
        <f>SUM(JANUARY!C88+FEBRUARY!C88+MARCH!C88+APRIL!C88+MAY!C88+JUNE!C88+JULY!C88+AUGUST!C88+SEPTEMBER!C87+OCTOBER!C88+NOVEMBER!C88)+C88</f>
        <v>25627</v>
      </c>
      <c r="G88" s="123">
        <f>(E88-F88)/F88*100</f>
        <v>-27.607601357942794</v>
      </c>
    </row>
    <row r="89" spans="1:7" ht="12.75" customHeight="1">
      <c r="A89" s="114" t="s">
        <v>40</v>
      </c>
      <c r="B89" s="103">
        <v>203</v>
      </c>
      <c r="C89" s="103">
        <v>222</v>
      </c>
      <c r="D89" s="123">
        <f>(B89-C89)/C89*100</f>
        <v>-8.558558558558559</v>
      </c>
      <c r="E89" s="10">
        <f>SUM(JANUARY!B89+FEBRUARY!B89+MARCH!B89+APRIL!B89+MAY!B89+JUNE!B89+JULY!B89+AUGUST!B89+SEPTEMBER!B88+OCTOBER!B89+NOVEMBER!B89)+B89</f>
        <v>1922</v>
      </c>
      <c r="F89" s="10">
        <f>SUM(JANUARY!C89+FEBRUARY!C89+MARCH!C89+APRIL!C89+MAY!C89+JUNE!C89+JULY!C89+AUGUST!C89+SEPTEMBER!C88+OCTOBER!C89+NOVEMBER!C89)+C89</f>
        <v>2039</v>
      </c>
      <c r="G89" s="123">
        <f>(E89-F89)/F89*100</f>
        <v>-5.7381069151544875</v>
      </c>
    </row>
    <row r="90" spans="1:7" ht="12.75" customHeight="1">
      <c r="A90" s="114"/>
      <c r="B90" s="103"/>
      <c r="C90" s="103"/>
      <c r="D90" s="123"/>
      <c r="E90" s="103"/>
      <c r="F90" s="103"/>
      <c r="G90" s="123"/>
    </row>
    <row r="91" spans="1:7" ht="12.75" customHeight="1">
      <c r="A91" s="117" t="s">
        <v>41</v>
      </c>
      <c r="B91" s="105">
        <v>1671</v>
      </c>
      <c r="C91" s="105">
        <v>2125</v>
      </c>
      <c r="D91" s="124">
        <f>(B91-C91)/C91*100</f>
        <v>-21.36470588235294</v>
      </c>
      <c r="E91" s="148">
        <f>SUM(JANUARY!B91+FEBRUARY!B91+MARCH!B91+APRIL!B91+MAY!B91+JUNE!B91+JULY!B91+AUGUST!B91+SEPTEMBER!B90+OCTOBER!B91+NOVEMBER!B91)+B91</f>
        <v>17666</v>
      </c>
      <c r="F91" s="148">
        <f>SUM(JANUARY!C91+FEBRUARY!C91+MARCH!C91+APRIL!C91+MAY!C91+JUNE!C91+JULY!C91+AUGUST!C91+SEPTEMBER!C90+OCTOBER!C91+NOVEMBER!C91)+C91</f>
        <v>29482</v>
      </c>
      <c r="G91" s="124">
        <f>(E91-F91)/F91*100</f>
        <v>-40.078692083305064</v>
      </c>
    </row>
    <row r="92" spans="1:7" ht="12.75" customHeight="1">
      <c r="A92" s="117" t="s">
        <v>42</v>
      </c>
      <c r="B92" s="105">
        <v>12</v>
      </c>
      <c r="C92" s="105">
        <v>13</v>
      </c>
      <c r="D92" s="124">
        <f>(B92-C92)/C92*100</f>
        <v>-7.6923076923076925</v>
      </c>
      <c r="E92" s="148">
        <f>SUM(JANUARY!B92+FEBRUARY!B92+MARCH!B92+APRIL!B92+MAY!B92+JUNE!B92+JULY!B92+AUGUST!B92+SEPTEMBER!B91+OCTOBER!B92+NOVEMBER!B92)+B92</f>
        <v>94</v>
      </c>
      <c r="F92" s="148">
        <f>SUM(JANUARY!C92+FEBRUARY!C92+MARCH!C92+APRIL!C92+MAY!C92+JUNE!C92+JULY!C92+AUGUST!C92+SEPTEMBER!C91+OCTOBER!C92+NOVEMBER!C92)+C92</f>
        <v>151</v>
      </c>
      <c r="G92" s="124">
        <f>(E92-F92)/F92*100</f>
        <v>-37.74834437086093</v>
      </c>
    </row>
    <row r="93" spans="1:7" ht="12.75" customHeight="1">
      <c r="A93" s="117" t="s">
        <v>43</v>
      </c>
      <c r="B93" s="105">
        <v>169</v>
      </c>
      <c r="C93" s="105">
        <v>126</v>
      </c>
      <c r="D93" s="124">
        <f>(B93-C93)/C93*100</f>
        <v>34.12698412698413</v>
      </c>
      <c r="E93" s="148">
        <f>SUM(JANUARY!B93+FEBRUARY!B93+MARCH!B93+APRIL!B93+MAY!B93+JUNE!B93+JULY!B93+AUGUST!B93+SEPTEMBER!B92+OCTOBER!B93+NOVEMBER!B93)+B93</f>
        <v>804</v>
      </c>
      <c r="F93" s="148">
        <f>SUM(JANUARY!C93+FEBRUARY!C93+MARCH!C93+APRIL!C93+MAY!C93+JUNE!C93+JULY!C93+AUGUST!C93+SEPTEMBER!C92+OCTOBER!C93+NOVEMBER!C93)+C93</f>
        <v>918</v>
      </c>
      <c r="G93" s="124">
        <f>(E93-F93)/F93*100</f>
        <v>-12.418300653594772</v>
      </c>
    </row>
    <row r="94" spans="1:7" ht="12.75" customHeight="1">
      <c r="A94" s="117" t="s">
        <v>44</v>
      </c>
      <c r="B94" s="105">
        <v>1316</v>
      </c>
      <c r="C94" s="105">
        <v>1052</v>
      </c>
      <c r="D94" s="124">
        <f>(B94-C94)/C94*100</f>
        <v>25.09505703422053</v>
      </c>
      <c r="E94" s="148">
        <f>SUM(JANUARY!B94+FEBRUARY!B94+MARCH!B94+APRIL!B94+MAY!B94+JUNE!B94+JULY!B94+AUGUST!B94+SEPTEMBER!B93+OCTOBER!B94+NOVEMBER!B94)+B94</f>
        <v>13509</v>
      </c>
      <c r="F94" s="148">
        <f>SUM(JANUARY!C94+FEBRUARY!C94+MARCH!C94+APRIL!C94+MAY!C94+JUNE!C94+JULY!C94+AUGUST!C94+SEPTEMBER!C93+OCTOBER!C94+NOVEMBER!C94)+C94</f>
        <v>16435</v>
      </c>
      <c r="G94" s="124">
        <f>(E94-F94)/F94*100</f>
        <v>-17.803468208092486</v>
      </c>
    </row>
    <row r="95" spans="1:7" ht="12.75" customHeight="1">
      <c r="A95" s="114"/>
      <c r="B95" s="103"/>
      <c r="C95" s="103"/>
      <c r="D95" s="123"/>
      <c r="E95" s="103"/>
      <c r="F95" s="103"/>
      <c r="G95" s="123"/>
    </row>
    <row r="96" spans="1:7" ht="12.75" customHeight="1">
      <c r="A96" s="117" t="s">
        <v>45</v>
      </c>
      <c r="B96" s="105">
        <f>SUM(B57+B61+B65)</f>
        <v>113426</v>
      </c>
      <c r="C96" s="105">
        <f>SUM(C57+C61+C65)</f>
        <v>110767</v>
      </c>
      <c r="D96" s="124">
        <f>(B96-C96)/C96*100</f>
        <v>2.4005344552077785</v>
      </c>
      <c r="E96" s="105">
        <f>SUM(E57+E61+E65)</f>
        <v>1252393</v>
      </c>
      <c r="F96" s="105">
        <f>SUM(F57+F61+F65)</f>
        <v>1392552</v>
      </c>
      <c r="G96" s="124">
        <f>(E96-F96)/F96*100</f>
        <v>-10.064902423751501</v>
      </c>
    </row>
    <row r="97" spans="1:7" ht="12.75" customHeight="1">
      <c r="A97" s="174"/>
      <c r="B97" s="174"/>
      <c r="C97" s="174"/>
      <c r="D97" s="174"/>
      <c r="E97" s="174"/>
      <c r="F97" s="174"/>
      <c r="G97" s="174"/>
    </row>
    <row r="98" spans="1:7" ht="12.75" customHeight="1">
      <c r="A98" s="175">
        <f ca="1">NOW()</f>
        <v>40249.428587152775</v>
      </c>
      <c r="B98" s="175"/>
      <c r="C98" s="175"/>
      <c r="D98" s="175"/>
      <c r="E98" s="175"/>
      <c r="F98" s="175"/>
      <c r="G98" s="175"/>
    </row>
  </sheetData>
  <sheetProtection/>
  <mergeCells count="5">
    <mergeCell ref="E8:F8"/>
    <mergeCell ref="A39:G39"/>
    <mergeCell ref="A97:G97"/>
    <mergeCell ref="A98:G98"/>
    <mergeCell ref="E54:F54"/>
  </mergeCells>
  <printOptions/>
  <pageMargins left="0.7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B24" sqref="B24"/>
    </sheetView>
  </sheetViews>
  <sheetFormatPr defaultColWidth="9.625" defaultRowHeight="12.75"/>
  <cols>
    <col min="1" max="1" width="20.375" style="0" customWidth="1"/>
    <col min="2" max="2" width="11.625" style="0" customWidth="1"/>
    <col min="3" max="3" width="9.625" style="0" customWidth="1"/>
    <col min="4" max="4" width="7.625" style="0" customWidth="1"/>
    <col min="5" max="6" width="11.625" style="0" customWidth="1"/>
    <col min="7" max="7" width="11.25390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24.75" customHeight="1">
      <c r="A2" s="3" t="s">
        <v>100</v>
      </c>
      <c r="B2" s="2"/>
      <c r="C2" s="1"/>
      <c r="D2" s="1"/>
      <c r="E2" s="1"/>
      <c r="F2" s="1"/>
      <c r="G2" s="1"/>
    </row>
    <row r="3" spans="1:7" ht="5.25" customHeight="1">
      <c r="A3" s="3"/>
      <c r="B3" s="2"/>
      <c r="C3" s="1"/>
      <c r="D3" s="1"/>
      <c r="E3" s="1"/>
      <c r="F3" s="1"/>
      <c r="G3" s="1"/>
    </row>
    <row r="4" spans="1:7" ht="4.5" customHeight="1">
      <c r="A4" s="4"/>
      <c r="B4" s="1"/>
      <c r="C4" s="2"/>
      <c r="D4" s="2"/>
      <c r="E4" s="2"/>
      <c r="F4" s="1"/>
      <c r="G4" s="1"/>
    </row>
    <row r="5" spans="1:7" ht="18.75" customHeight="1">
      <c r="A5" s="1" t="s">
        <v>1</v>
      </c>
      <c r="B5" s="2"/>
      <c r="C5" s="1"/>
      <c r="D5" s="1"/>
      <c r="E5" s="1"/>
      <c r="F5" s="1"/>
      <c r="G5" s="1"/>
    </row>
    <row r="6" spans="1:7" ht="12" customHeight="1">
      <c r="A6" s="161"/>
      <c r="B6" s="161"/>
      <c r="C6" s="161"/>
      <c r="D6" s="161"/>
      <c r="E6" s="161"/>
      <c r="F6" s="161"/>
      <c r="G6" s="161"/>
    </row>
    <row r="7" spans="1:7" ht="12" customHeight="1">
      <c r="A7" s="162"/>
      <c r="B7" s="162"/>
      <c r="C7" s="162"/>
      <c r="D7" s="162"/>
      <c r="E7" s="162"/>
      <c r="F7" s="162"/>
      <c r="G7" s="162"/>
    </row>
    <row r="8" ht="12" customHeight="1"/>
    <row r="9" spans="1:7" ht="12" customHeight="1">
      <c r="A9" s="5"/>
      <c r="B9" s="38" t="s">
        <v>101</v>
      </c>
      <c r="C9" s="38" t="s">
        <v>63</v>
      </c>
      <c r="D9" s="9" t="s">
        <v>47</v>
      </c>
      <c r="E9" s="39" t="s">
        <v>102</v>
      </c>
      <c r="F9" s="39" t="s">
        <v>64</v>
      </c>
      <c r="G9" s="9" t="s">
        <v>47</v>
      </c>
    </row>
    <row r="10" spans="1:7" ht="15.75" customHeight="1">
      <c r="A10" s="6" t="s">
        <v>4</v>
      </c>
      <c r="B10" s="22"/>
      <c r="C10" s="22"/>
      <c r="D10" s="22"/>
      <c r="E10" s="22"/>
      <c r="F10" s="22"/>
      <c r="G10" s="22"/>
    </row>
    <row r="11" spans="1:7" ht="12.75">
      <c r="A11" s="9" t="s">
        <v>6</v>
      </c>
      <c r="B11" s="10">
        <v>79261</v>
      </c>
      <c r="C11" s="10">
        <v>90576</v>
      </c>
      <c r="D11" s="11">
        <f>(+B11-C11)/C11*100</f>
        <v>-12.492271683448154</v>
      </c>
      <c r="E11" s="10">
        <f>SUM(JANUARY!B11)+B11</f>
        <v>148141</v>
      </c>
      <c r="F11" s="10">
        <f>SUM(JANUARY!C11)+C11</f>
        <v>172499</v>
      </c>
      <c r="G11" s="11">
        <f>(+E11-F11)/F11*100</f>
        <v>-14.120661569052576</v>
      </c>
    </row>
    <row r="12" spans="1:7" ht="12.75">
      <c r="A12" s="9" t="s">
        <v>7</v>
      </c>
      <c r="B12" s="10">
        <v>136902</v>
      </c>
      <c r="C12" s="10">
        <v>144105</v>
      </c>
      <c r="D12" s="11">
        <f>(+B12-C12)/C12*100</f>
        <v>-4.9984386384927655</v>
      </c>
      <c r="E12" s="10">
        <f>SUM(JANUARY!B12)+B12</f>
        <v>296699</v>
      </c>
      <c r="F12" s="10">
        <f>SUM(JANUARY!C12)+C12</f>
        <v>275036</v>
      </c>
      <c r="G12" s="11">
        <f>(+E12-F12)/F12*100</f>
        <v>7.876423450021088</v>
      </c>
    </row>
    <row r="13" spans="1:7" ht="12.75">
      <c r="A13" s="9" t="s">
        <v>8</v>
      </c>
      <c r="B13" s="12">
        <f>SUM(B11:B12)</f>
        <v>216163</v>
      </c>
      <c r="C13" s="12">
        <f>SUM(C11:C12)</f>
        <v>234681</v>
      </c>
      <c r="D13" s="13">
        <f>(+B13-C13)/C13*100</f>
        <v>-7.890711220763505</v>
      </c>
      <c r="E13" s="12">
        <f>SUM(E11:E12)</f>
        <v>444840</v>
      </c>
      <c r="F13" s="12">
        <f>SUM(F11:F12)</f>
        <v>447535</v>
      </c>
      <c r="G13" s="13">
        <f>(+E13-F13)/F13*100</f>
        <v>-0.6021875384048174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0"/>
      <c r="F14" s="10"/>
      <c r="G14" s="16" t="s">
        <v>2</v>
      </c>
    </row>
    <row r="15" spans="1:7" ht="10.5" customHeight="1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10290</v>
      </c>
      <c r="C17" s="10">
        <v>16257</v>
      </c>
      <c r="D17" s="11">
        <f>(+B17-C17)/C17*100</f>
        <v>-36.70418896475364</v>
      </c>
      <c r="E17" s="10">
        <f>SUM(JANUARY!B17)+B17</f>
        <v>20873</v>
      </c>
      <c r="F17" s="10">
        <f>SUM(JANUARY!C17)+C17</f>
        <v>30521</v>
      </c>
      <c r="G17" s="11">
        <f>(+E17-F17)/F17*100</f>
        <v>-31.61102191933423</v>
      </c>
    </row>
    <row r="18" spans="1:7" ht="12.75">
      <c r="A18" s="9" t="s">
        <v>7</v>
      </c>
      <c r="B18" s="10">
        <v>35530</v>
      </c>
      <c r="C18" s="10">
        <v>28162</v>
      </c>
      <c r="D18" s="11">
        <f>(+B18-C18)/C18*100</f>
        <v>26.162914565726865</v>
      </c>
      <c r="E18" s="10">
        <f>SUM(JANUARY!B18)+B18</f>
        <v>64693</v>
      </c>
      <c r="F18" s="10">
        <f>SUM(JANUARY!C18)+C18</f>
        <v>56934</v>
      </c>
      <c r="G18" s="11">
        <f>(+E18-F18)/F18*100</f>
        <v>13.62806056135174</v>
      </c>
    </row>
    <row r="19" spans="1:7" ht="12.75">
      <c r="A19" s="9" t="s">
        <v>8</v>
      </c>
      <c r="B19" s="12">
        <f>SUM(B17:B18)</f>
        <v>45820</v>
      </c>
      <c r="C19" s="12">
        <f>SUM(C17:C18)</f>
        <v>44419</v>
      </c>
      <c r="D19" s="13">
        <f>(+B19-C19)/C19*100</f>
        <v>3.1540556968864673</v>
      </c>
      <c r="E19" s="12">
        <f>SUM(E17:E18)</f>
        <v>85566</v>
      </c>
      <c r="F19" s="12">
        <f>SUM(F17:F18)</f>
        <v>87455</v>
      </c>
      <c r="G19" s="13">
        <f>(+E19-F19)/F19*100</f>
        <v>-2.159967983534389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.7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13596</v>
      </c>
      <c r="C23" s="10">
        <v>18973</v>
      </c>
      <c r="D23" s="11">
        <f>(+B23-C23)/C23*100</f>
        <v>-28.3402730195541</v>
      </c>
      <c r="E23" s="10">
        <f>SUM(JANUARY!B23)+B23</f>
        <v>24132</v>
      </c>
      <c r="F23" s="10">
        <f>SUM(JANUARY!C23)+C23</f>
        <v>33545</v>
      </c>
      <c r="G23" s="11">
        <f>(+E23-F23)/F23*100</f>
        <v>-28.06081383216575</v>
      </c>
    </row>
    <row r="24" spans="1:7" ht="12.75">
      <c r="A24" s="9" t="s">
        <v>7</v>
      </c>
      <c r="B24" s="10">
        <v>113705</v>
      </c>
      <c r="C24" s="10">
        <v>132865</v>
      </c>
      <c r="D24" s="11">
        <f>(+B24-C24)/C24*100</f>
        <v>-14.420652542053963</v>
      </c>
      <c r="E24" s="10">
        <f>SUM(JANUARY!B24)+B24</f>
        <v>245529</v>
      </c>
      <c r="F24" s="10">
        <f>SUM(JANUARY!C24)+C24</f>
        <v>235128</v>
      </c>
      <c r="G24" s="11">
        <f>(+E24-F24)/F24*100</f>
        <v>4.423548024905584</v>
      </c>
    </row>
    <row r="25" spans="1:7" ht="12.75">
      <c r="A25" s="9" t="s">
        <v>8</v>
      </c>
      <c r="B25" s="12">
        <f>SUM(B23:B24)</f>
        <v>127301</v>
      </c>
      <c r="C25" s="12">
        <f>SUM(C23:C24)</f>
        <v>151838</v>
      </c>
      <c r="D25" s="13">
        <f>(+B25-C25)/C25*100</f>
        <v>-16.159986301189424</v>
      </c>
      <c r="E25" s="12">
        <f>SUM(E23:E24)</f>
        <v>269661</v>
      </c>
      <c r="F25" s="12">
        <f>SUM(F23:F24)</f>
        <v>268673</v>
      </c>
      <c r="G25" s="13">
        <f>(+E25-F25)/F25*100</f>
        <v>0.36773326683366026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4.25" customHeight="1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103147</v>
      </c>
      <c r="C29" s="10">
        <f>SUM(C11+C17+C23)</f>
        <v>125806</v>
      </c>
      <c r="D29" s="11">
        <f>(+B29-C29)/C29*100</f>
        <v>-18.01106465510389</v>
      </c>
      <c r="E29" s="10">
        <f>SUM(E11+E17+E23)</f>
        <v>193146</v>
      </c>
      <c r="F29" s="10">
        <f>SUM(F11+F17+F23)</f>
        <v>236565</v>
      </c>
      <c r="G29" s="11">
        <f>(+E29-F29)/F29*100</f>
        <v>-18.353940777376195</v>
      </c>
    </row>
    <row r="30" spans="1:7" ht="12.75">
      <c r="A30" s="9" t="s">
        <v>7</v>
      </c>
      <c r="B30" s="10">
        <f>SUM(B12+B18+B24)</f>
        <v>286137</v>
      </c>
      <c r="C30" s="10">
        <f>SUM(C12+C18+C24)</f>
        <v>305132</v>
      </c>
      <c r="D30" s="11">
        <f>(+B30-C30)/C30*100</f>
        <v>-6.225174678499797</v>
      </c>
      <c r="E30" s="10">
        <f>SUM(E12+E18+E24)</f>
        <v>606921</v>
      </c>
      <c r="F30" s="10">
        <f>SUM(F12+F18+F24)</f>
        <v>567098</v>
      </c>
      <c r="G30" s="11">
        <f>(+E30-F30)/F30*100</f>
        <v>7.022243069099169</v>
      </c>
    </row>
    <row r="31" spans="1:7" ht="12.75">
      <c r="A31" s="18" t="s">
        <v>8</v>
      </c>
      <c r="B31" s="19">
        <f>SUM(B29:B30)</f>
        <v>389284</v>
      </c>
      <c r="C31" s="19">
        <f>SUM(C29:C30)</f>
        <v>430938</v>
      </c>
      <c r="D31" s="20">
        <f>(+B31-C31)/C31*100</f>
        <v>-9.665891613178694</v>
      </c>
      <c r="E31" s="19">
        <f>SUM(E29:E30)</f>
        <v>800067</v>
      </c>
      <c r="F31" s="19">
        <f>SUM(F29:F30)</f>
        <v>803663</v>
      </c>
      <c r="G31" s="21">
        <f>(+E31-F31)/F31*100</f>
        <v>-0.44745123266841946</v>
      </c>
    </row>
    <row r="32" spans="1:7" ht="12.75">
      <c r="A32" s="14"/>
      <c r="B32" s="22"/>
      <c r="C32" s="22"/>
      <c r="D32" s="16" t="s">
        <v>2</v>
      </c>
      <c r="E32" s="10"/>
      <c r="F32" s="10"/>
      <c r="G32" s="22"/>
    </row>
    <row r="33" spans="1:7" ht="14.25">
      <c r="A33" s="23"/>
      <c r="B33" s="23"/>
      <c r="C33" s="23"/>
      <c r="D33" s="23"/>
      <c r="E33" s="23"/>
      <c r="F33" s="23"/>
      <c r="G33" s="23"/>
    </row>
    <row r="34" spans="1:7" ht="12.75">
      <c r="A34" s="153" t="s">
        <v>95</v>
      </c>
      <c r="B34" s="22"/>
      <c r="C34" s="22"/>
      <c r="D34" s="22"/>
      <c r="E34" s="22"/>
      <c r="F34" s="22"/>
      <c r="G34" s="22"/>
    </row>
    <row r="35" spans="1:7" ht="12.75">
      <c r="A35" s="153" t="s">
        <v>92</v>
      </c>
      <c r="B35" s="22"/>
      <c r="C35" s="22"/>
      <c r="D35" s="22"/>
      <c r="E35" s="22"/>
      <c r="F35" s="22"/>
      <c r="G35" s="22"/>
    </row>
    <row r="36" spans="1:7" ht="12.75">
      <c r="A36" s="153" t="s">
        <v>93</v>
      </c>
      <c r="B36" s="22"/>
      <c r="C36" s="22"/>
      <c r="D36" s="22"/>
      <c r="E36" s="22"/>
      <c r="F36" s="22"/>
      <c r="G36" s="22"/>
    </row>
    <row r="37" spans="1:7" ht="12.75">
      <c r="A37" s="153" t="s">
        <v>94</v>
      </c>
      <c r="B37" s="22"/>
      <c r="C37" s="22"/>
      <c r="D37" s="22"/>
      <c r="E37" s="22"/>
      <c r="F37" s="22"/>
      <c r="G37" s="22"/>
    </row>
    <row r="38" spans="1:7" ht="12.75">
      <c r="A38" s="22"/>
      <c r="B38" s="22"/>
      <c r="C38" s="22"/>
      <c r="D38" s="22"/>
      <c r="E38" s="22"/>
      <c r="F38" s="22"/>
      <c r="G38" s="22"/>
    </row>
    <row r="39" spans="1:7" ht="15" customHeight="1">
      <c r="A39" s="24"/>
      <c r="B39" s="24"/>
      <c r="C39" s="24"/>
      <c r="D39" s="24"/>
      <c r="E39" s="24"/>
      <c r="F39" s="24"/>
      <c r="G39" s="24"/>
    </row>
    <row r="40" spans="1:7" ht="15" customHeight="1">
      <c r="A40" s="24"/>
      <c r="B40" s="24"/>
      <c r="C40" s="24"/>
      <c r="D40" s="24"/>
      <c r="E40" s="24"/>
      <c r="F40" s="24"/>
      <c r="G40" s="24"/>
    </row>
    <row r="41" spans="1:7" s="25" customFormat="1" ht="15" customHeight="1">
      <c r="A41" s="26"/>
      <c r="B41" s="40"/>
      <c r="C41" s="40"/>
      <c r="D41" s="40"/>
      <c r="E41" s="40"/>
      <c r="F41" s="24"/>
      <c r="G41" s="24"/>
    </row>
    <row r="42" spans="1:7" ht="24" customHeight="1">
      <c r="A42" s="24"/>
      <c r="B42" s="24"/>
      <c r="C42" s="24"/>
      <c r="D42" s="24"/>
      <c r="E42" s="24"/>
      <c r="F42" s="24"/>
      <c r="G42" s="24"/>
    </row>
    <row r="43" ht="15" customHeight="1"/>
    <row r="44" ht="20.25" customHeight="1"/>
    <row r="45" ht="15" customHeight="1"/>
    <row r="46" ht="22.5" customHeight="1"/>
    <row r="47" ht="15" customHeight="1"/>
    <row r="48" ht="15" customHeight="1">
      <c r="A48" t="s">
        <v>61</v>
      </c>
    </row>
    <row r="49" ht="19.5" customHeight="1"/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29" t="s">
        <v>131</v>
      </c>
      <c r="B52" s="28"/>
      <c r="C52" s="28"/>
      <c r="D52" s="27"/>
      <c r="E52" s="27"/>
      <c r="F52" s="27"/>
      <c r="G52" s="27"/>
    </row>
    <row r="53" spans="1:7" ht="12.75">
      <c r="A53" s="40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6"/>
      <c r="G54" s="17"/>
    </row>
    <row r="55" spans="1:7" ht="12.75">
      <c r="A55" s="14" t="s">
        <v>16</v>
      </c>
      <c r="B55" s="30" t="s">
        <v>132</v>
      </c>
      <c r="C55" s="30" t="s">
        <v>65</v>
      </c>
      <c r="D55" s="9" t="s">
        <v>47</v>
      </c>
      <c r="E55" s="39" t="s">
        <v>102</v>
      </c>
      <c r="F55" s="39" t="s">
        <v>64</v>
      </c>
      <c r="G55" s="9" t="s">
        <v>47</v>
      </c>
    </row>
    <row r="56" spans="1:7" ht="12.75">
      <c r="A56" s="14"/>
      <c r="B56" s="30"/>
      <c r="C56" s="30"/>
      <c r="D56" s="9"/>
      <c r="E56" s="41"/>
      <c r="F56" s="41"/>
      <c r="G56" s="9"/>
    </row>
    <row r="57" spans="1:7" ht="12.75">
      <c r="A57" s="17" t="s">
        <v>4</v>
      </c>
      <c r="B57" s="12">
        <f>B58+B59</f>
        <v>79261</v>
      </c>
      <c r="C57" s="12">
        <f>C58+C59</f>
        <v>90576</v>
      </c>
      <c r="D57" s="34">
        <f>(+B57-C57)/C57*100</f>
        <v>-12.492271683448154</v>
      </c>
      <c r="E57" s="12">
        <f>E58+E59</f>
        <v>148141</v>
      </c>
      <c r="F57" s="12">
        <f>SUM(F58+F59)</f>
        <v>172499</v>
      </c>
      <c r="G57" s="34">
        <f>(+E57-F57)/F57*100</f>
        <v>-14.120661569052576</v>
      </c>
    </row>
    <row r="58" spans="1:7" ht="12.75">
      <c r="A58" s="14" t="s">
        <v>18</v>
      </c>
      <c r="B58" s="31">
        <v>79261</v>
      </c>
      <c r="C58" s="31">
        <v>90576</v>
      </c>
      <c r="D58" s="11">
        <f>(+B58-C58)/C58*100</f>
        <v>-12.492271683448154</v>
      </c>
      <c r="E58" s="10">
        <f>SUM(JANUARY!B58)+B58</f>
        <v>148141</v>
      </c>
      <c r="F58" s="10">
        <f>SUM(JANUARY!C58)+C58</f>
        <v>172499</v>
      </c>
      <c r="G58" s="11">
        <f>(+E58-F58)/F58*100</f>
        <v>-14.120661569052576</v>
      </c>
    </row>
    <row r="59" spans="1:7" ht="12.75">
      <c r="A59" s="14" t="s">
        <v>19</v>
      </c>
      <c r="B59" s="32">
        <v>0</v>
      </c>
      <c r="C59" s="32">
        <v>0</v>
      </c>
      <c r="D59" s="11">
        <v>0</v>
      </c>
      <c r="E59" s="10">
        <f>SUM(JANUARY!B59)+B59</f>
        <v>0</v>
      </c>
      <c r="F59" s="10">
        <f>SUM(JANUARY!C59)+C59</f>
        <v>0</v>
      </c>
      <c r="G59" s="11">
        <v>0</v>
      </c>
    </row>
    <row r="60" spans="1:7" ht="12.75">
      <c r="A60" s="14"/>
      <c r="B60" s="33"/>
      <c r="C60" s="33"/>
      <c r="D60" s="33"/>
      <c r="E60" s="33"/>
      <c r="F60" s="9"/>
      <c r="G60" s="33"/>
    </row>
    <row r="61" spans="1:7" ht="12.75">
      <c r="A61" s="17" t="s">
        <v>9</v>
      </c>
      <c r="B61" s="12">
        <f>B62+B63</f>
        <v>10290</v>
      </c>
      <c r="C61" s="12">
        <f>C62+C63</f>
        <v>16257</v>
      </c>
      <c r="D61" s="34">
        <f>(+B61-C61)/C61*100</f>
        <v>-36.70418896475364</v>
      </c>
      <c r="E61" s="12">
        <f>E62+E63</f>
        <v>20873</v>
      </c>
      <c r="F61" s="12">
        <f>F62+F63</f>
        <v>30521</v>
      </c>
      <c r="G61" s="34">
        <f>(+E61-F61)/F61*100</f>
        <v>-31.61102191933423</v>
      </c>
    </row>
    <row r="62" spans="1:7" ht="12.75">
      <c r="A62" s="35" t="s">
        <v>20</v>
      </c>
      <c r="B62" s="10">
        <v>10222</v>
      </c>
      <c r="C62" s="10">
        <v>16033</v>
      </c>
      <c r="D62" s="11">
        <f>(+B62-C62)/C62*100</f>
        <v>-36.24399675668933</v>
      </c>
      <c r="E62" s="10">
        <f>SUM(JANUARY!B62)+B62</f>
        <v>20694</v>
      </c>
      <c r="F62" s="10">
        <f>SUM(JANUARY!C62)+C62</f>
        <v>30065</v>
      </c>
      <c r="G62" s="11">
        <f>(+E62-F62)/F62*100</f>
        <v>-31.169133543988025</v>
      </c>
    </row>
    <row r="63" spans="1:7" ht="12.75">
      <c r="A63" s="35" t="s">
        <v>21</v>
      </c>
      <c r="B63" s="32">
        <v>68</v>
      </c>
      <c r="C63" s="32">
        <v>224</v>
      </c>
      <c r="D63" s="11">
        <f>(+B63-C63)/C63*100</f>
        <v>-69.64285714285714</v>
      </c>
      <c r="E63" s="10">
        <f>SUM(JANUARY!B63)+B63</f>
        <v>179</v>
      </c>
      <c r="F63" s="10">
        <f>SUM(JANUARY!C63)+C63</f>
        <v>456</v>
      </c>
      <c r="G63" s="11">
        <f>(+E63-F63)/F63*100</f>
        <v>-60.74561403508771</v>
      </c>
    </row>
    <row r="64" spans="1:7" ht="12.75">
      <c r="A64" s="14"/>
      <c r="B64" s="33"/>
      <c r="C64" s="33"/>
      <c r="D64" s="33"/>
      <c r="E64" s="33"/>
      <c r="F64" s="9"/>
      <c r="G64" s="33"/>
    </row>
    <row r="65" spans="1:7" ht="12.75">
      <c r="A65" s="42" t="s">
        <v>10</v>
      </c>
      <c r="B65" s="36">
        <f>B67+B73+B78+B82+B83+B84+B86+B91+B92+B93+B94</f>
        <v>13596</v>
      </c>
      <c r="C65" s="36">
        <f>C67+C73+C78+C82+C83+C84+C86+C91+C92+C93+C94</f>
        <v>18973</v>
      </c>
      <c r="D65" s="34">
        <f>(+B65-C65)/C65*100</f>
        <v>-28.3402730195541</v>
      </c>
      <c r="E65" s="36">
        <f>E67+E73+E78+E82+E83+E84+E86+E91+E92+E93+E94</f>
        <v>24132</v>
      </c>
      <c r="F65" s="36">
        <f>F67+F73+F78+F82+F83+F84+F86+F91+F92+F93+F94</f>
        <v>33545</v>
      </c>
      <c r="G65" s="34">
        <f>(+E65-F65)/F65*100</f>
        <v>-28.06081383216575</v>
      </c>
    </row>
    <row r="66" spans="1:7" ht="12.75">
      <c r="A66" s="14"/>
      <c r="B66" s="36"/>
      <c r="C66" s="36"/>
      <c r="D66" s="36"/>
      <c r="E66" s="36"/>
      <c r="F66" s="36"/>
      <c r="G66" s="36"/>
    </row>
    <row r="67" spans="1:7" ht="12.75">
      <c r="A67" s="17" t="s">
        <v>23</v>
      </c>
      <c r="B67" s="37">
        <f>SUM(B68:B71)</f>
        <v>5224</v>
      </c>
      <c r="C67" s="37">
        <f>SUM(C68:C71)</f>
        <v>7562</v>
      </c>
      <c r="D67" s="34">
        <f>(+B67-C67)/C67*100</f>
        <v>-30.917746627876223</v>
      </c>
      <c r="E67" s="37">
        <f>SUM(E68:E71)</f>
        <v>8952</v>
      </c>
      <c r="F67" s="37">
        <f>SUM(F68:F71)</f>
        <v>12480</v>
      </c>
      <c r="G67" s="34">
        <f>(+E67-F67)/F67*100</f>
        <v>-28.26923076923077</v>
      </c>
    </row>
    <row r="68" spans="1:7" ht="12.75">
      <c r="A68" s="35" t="s">
        <v>24</v>
      </c>
      <c r="B68" s="10">
        <v>4107</v>
      </c>
      <c r="C68" s="10">
        <v>5687</v>
      </c>
      <c r="D68" s="11">
        <f>(+B68-C68)/C68*100</f>
        <v>-27.782662212062597</v>
      </c>
      <c r="E68" s="10">
        <f>SUM(JANUARY!B68)+B68</f>
        <v>6820</v>
      </c>
      <c r="F68" s="10">
        <f>SUM(JANUARY!C68)+C68</f>
        <v>9467</v>
      </c>
      <c r="G68" s="11">
        <f>(+E68-F68)/F68*100</f>
        <v>-27.96028308862364</v>
      </c>
    </row>
    <row r="69" spans="1:7" ht="12.75">
      <c r="A69" s="35" t="s">
        <v>25</v>
      </c>
      <c r="B69" s="10">
        <v>1064</v>
      </c>
      <c r="C69" s="10">
        <v>1803</v>
      </c>
      <c r="D69" s="11">
        <f>(+B69-C69)/C69*100</f>
        <v>-40.98724348308375</v>
      </c>
      <c r="E69" s="10">
        <f>SUM(JANUARY!B69)+B69</f>
        <v>2051</v>
      </c>
      <c r="F69" s="10">
        <f>SUM(JANUARY!C69)+C69</f>
        <v>2908</v>
      </c>
      <c r="G69" s="11">
        <f>(+E69-F69)/F69*100</f>
        <v>-29.470426409903716</v>
      </c>
    </row>
    <row r="70" spans="1:7" ht="12.75">
      <c r="A70" s="35" t="s">
        <v>96</v>
      </c>
      <c r="B70" s="10">
        <v>34</v>
      </c>
      <c r="C70" s="10">
        <v>39</v>
      </c>
      <c r="D70" s="11">
        <f>(+B70-C70)/C70*100</f>
        <v>-12.82051282051282</v>
      </c>
      <c r="E70" s="10">
        <f>SUM(JANUARY!B70)+B70</f>
        <v>44</v>
      </c>
      <c r="F70" s="10">
        <f>SUM(JANUARY!C70)+C70</f>
        <v>52</v>
      </c>
      <c r="G70" s="11">
        <f>(+E70-F70)/F70*100</f>
        <v>-15.384615384615385</v>
      </c>
    </row>
    <row r="71" spans="1:7" ht="12.75">
      <c r="A71" s="35" t="s">
        <v>26</v>
      </c>
      <c r="B71" s="10">
        <v>19</v>
      </c>
      <c r="C71" s="10">
        <v>33</v>
      </c>
      <c r="D71" s="11">
        <f>(+B71-C71)/C71*100</f>
        <v>-42.42424242424242</v>
      </c>
      <c r="E71" s="10">
        <f>SUM(JANUARY!B71)+B71</f>
        <v>37</v>
      </c>
      <c r="F71" s="10">
        <f>SUM(JANUARY!C71)+C71</f>
        <v>53</v>
      </c>
      <c r="G71" s="11">
        <f>(+E71-F71)/F71*100</f>
        <v>-30.18867924528302</v>
      </c>
    </row>
    <row r="72" spans="1:7" ht="12.75">
      <c r="A72" s="35"/>
      <c r="B72" s="10"/>
      <c r="C72" s="10"/>
      <c r="D72" s="10"/>
      <c r="E72" s="10"/>
      <c r="F72" s="10"/>
      <c r="G72" s="10"/>
    </row>
    <row r="73" spans="1:7" ht="12.75">
      <c r="A73" s="17" t="s">
        <v>27</v>
      </c>
      <c r="B73" s="12">
        <f>SUM(B74:B76)</f>
        <v>691</v>
      </c>
      <c r="C73" s="12">
        <f>SUM(C74:C76)</f>
        <v>868</v>
      </c>
      <c r="D73" s="34">
        <f>(+B73-C73)/C73*100</f>
        <v>-20.391705069124423</v>
      </c>
      <c r="E73" s="12">
        <f>SUM(E74:E76)</f>
        <v>1200</v>
      </c>
      <c r="F73" s="12">
        <f>SUM(F74:F76)</f>
        <v>1550</v>
      </c>
      <c r="G73" s="34">
        <f>(+E73-F73)/F73*100</f>
        <v>-22.58064516129032</v>
      </c>
    </row>
    <row r="74" spans="1:7" ht="12.75">
      <c r="A74" s="35" t="s">
        <v>28</v>
      </c>
      <c r="B74" s="10">
        <v>401</v>
      </c>
      <c r="C74" s="10">
        <v>413</v>
      </c>
      <c r="D74" s="11">
        <f>(+B74-C74)/C74*100</f>
        <v>-2.9055690072639226</v>
      </c>
      <c r="E74" s="10">
        <f>SUM(JANUARY!B74)+B74</f>
        <v>663</v>
      </c>
      <c r="F74" s="10">
        <f>SUM(JANUARY!C74)+C74</f>
        <v>688</v>
      </c>
      <c r="G74" s="11">
        <f>(+E74-F74)/F74*100</f>
        <v>-3.6337209302325584</v>
      </c>
    </row>
    <row r="75" spans="1:7" ht="12.75">
      <c r="A75" s="35" t="s">
        <v>29</v>
      </c>
      <c r="B75" s="10">
        <v>205</v>
      </c>
      <c r="C75" s="10">
        <v>351</v>
      </c>
      <c r="D75" s="11">
        <f>(+B75-C75)/C75*100</f>
        <v>-41.5954415954416</v>
      </c>
      <c r="E75" s="10">
        <f>SUM(JANUARY!B75)+B75</f>
        <v>352</v>
      </c>
      <c r="F75" s="10">
        <f>SUM(JANUARY!C75)+C75</f>
        <v>620</v>
      </c>
      <c r="G75" s="11">
        <f>(+E75-F75)/F75*100</f>
        <v>-43.225806451612904</v>
      </c>
    </row>
    <row r="76" spans="1:7" ht="12.75">
      <c r="A76" s="35" t="s">
        <v>30</v>
      </c>
      <c r="B76" s="10">
        <v>85</v>
      </c>
      <c r="C76" s="10">
        <v>104</v>
      </c>
      <c r="D76" s="11">
        <f>(+B76-C76)/C76*100</f>
        <v>-18.269230769230766</v>
      </c>
      <c r="E76" s="10">
        <f>SUM(JANUARY!B76)+B76</f>
        <v>185</v>
      </c>
      <c r="F76" s="10">
        <f>SUM(JANUARY!C76)+C76</f>
        <v>242</v>
      </c>
      <c r="G76" s="11">
        <f>(+E76-F76)/F76*100</f>
        <v>-23.553719008264462</v>
      </c>
    </row>
    <row r="77" spans="1:7" ht="12.75">
      <c r="A77" s="35"/>
      <c r="B77" s="10"/>
      <c r="C77" s="10"/>
      <c r="D77" s="10"/>
      <c r="E77" s="10"/>
      <c r="F77" s="10"/>
      <c r="G77" s="10"/>
    </row>
    <row r="78" spans="1:7" ht="12.75">
      <c r="A78" s="17" t="s">
        <v>31</v>
      </c>
      <c r="B78" s="12">
        <f>SUM(B79:B80)</f>
        <v>439</v>
      </c>
      <c r="C78" s="12">
        <f>SUM(C79:C80)</f>
        <v>785</v>
      </c>
      <c r="D78" s="34">
        <f>(+B78-C78)/C78*100</f>
        <v>-44.07643312101911</v>
      </c>
      <c r="E78" s="12">
        <f>SUM(E79:E80)</f>
        <v>820</v>
      </c>
      <c r="F78" s="12">
        <f>SUM(F79:F80)</f>
        <v>1654</v>
      </c>
      <c r="G78" s="34">
        <f>(+E78-F78)/F78*100</f>
        <v>-50.42321644498187</v>
      </c>
    </row>
    <row r="79" spans="1:7" ht="12.75">
      <c r="A79" s="35" t="s">
        <v>32</v>
      </c>
      <c r="B79" s="10">
        <v>154</v>
      </c>
      <c r="C79" s="10">
        <v>475</v>
      </c>
      <c r="D79" s="11">
        <f>(+B79-C79)/C79*100</f>
        <v>-67.57894736842105</v>
      </c>
      <c r="E79" s="10">
        <f>SUM(JANUARY!B79)+B79</f>
        <v>320</v>
      </c>
      <c r="F79" s="10">
        <f>SUM(JANUARY!C79)+C79</f>
        <v>1060</v>
      </c>
      <c r="G79" s="11">
        <f>(+E79-F79)/F79*100</f>
        <v>-69.81132075471697</v>
      </c>
    </row>
    <row r="80" spans="1:7" ht="12.75">
      <c r="A80" s="35" t="s">
        <v>33</v>
      </c>
      <c r="B80" s="10">
        <v>285</v>
      </c>
      <c r="C80" s="10">
        <v>310</v>
      </c>
      <c r="D80" s="11">
        <f>(+B80-C80)/C80*100</f>
        <v>-8.064516129032258</v>
      </c>
      <c r="E80" s="10">
        <f>SUM(JANUARY!B80)+B80</f>
        <v>500</v>
      </c>
      <c r="F80" s="10">
        <f>SUM(JANUARY!C80)+C80</f>
        <v>594</v>
      </c>
      <c r="G80" s="11">
        <f>(+E80-F80)/F80*100</f>
        <v>-15.824915824915825</v>
      </c>
    </row>
    <row r="81" spans="1:7" ht="12.75">
      <c r="A81" s="35"/>
      <c r="B81" s="10"/>
      <c r="C81" s="10"/>
      <c r="D81" s="10"/>
      <c r="E81" s="10"/>
      <c r="F81" s="10"/>
      <c r="G81" s="10"/>
    </row>
    <row r="82" spans="1:7" ht="12.75">
      <c r="A82" s="17" t="s">
        <v>34</v>
      </c>
      <c r="B82" s="12">
        <v>907</v>
      </c>
      <c r="C82" s="12">
        <v>1012</v>
      </c>
      <c r="D82" s="34">
        <f>(+B82-C82)/C82*100</f>
        <v>-10.375494071146244</v>
      </c>
      <c r="E82" s="148">
        <f>SUM(JANUARY!B82)+B82</f>
        <v>1773</v>
      </c>
      <c r="F82" s="148">
        <f>SUM(JANUARY!C82)+C82</f>
        <v>1874</v>
      </c>
      <c r="G82" s="34">
        <f>(+E82-F82)/F82*100</f>
        <v>-5.389541088580576</v>
      </c>
    </row>
    <row r="83" spans="1:7" ht="12.75">
      <c r="A83" s="17" t="s">
        <v>35</v>
      </c>
      <c r="B83" s="12">
        <v>340</v>
      </c>
      <c r="C83" s="12">
        <v>359</v>
      </c>
      <c r="D83" s="34">
        <f>(+B83-C83)/C83*100</f>
        <v>-5.2924791086350975</v>
      </c>
      <c r="E83" s="148">
        <f>SUM(JANUARY!B83)+B83</f>
        <v>632</v>
      </c>
      <c r="F83" s="148">
        <f>SUM(JANUARY!C83)+C83</f>
        <v>643</v>
      </c>
      <c r="G83" s="34">
        <f>(+E83-F83)/F83*100</f>
        <v>-1.7107309486780715</v>
      </c>
    </row>
    <row r="84" spans="1:7" ht="12.75">
      <c r="A84" s="17" t="s">
        <v>36</v>
      </c>
      <c r="B84" s="12">
        <v>229</v>
      </c>
      <c r="C84" s="12">
        <v>286</v>
      </c>
      <c r="D84" s="34">
        <f>(+B84-C84)/C84*100</f>
        <v>-19.93006993006993</v>
      </c>
      <c r="E84" s="148">
        <f>SUM(JANUARY!B84)+B84</f>
        <v>322</v>
      </c>
      <c r="F84" s="148">
        <f>SUM(JANUARY!C84)+C84</f>
        <v>484</v>
      </c>
      <c r="G84" s="34">
        <f>(+E84-F84)/F84*100</f>
        <v>-33.47107438016529</v>
      </c>
    </row>
    <row r="85" spans="1:7" ht="12.75">
      <c r="A85" s="17"/>
      <c r="B85" s="12"/>
      <c r="C85" s="12"/>
      <c r="D85" s="12"/>
      <c r="E85" s="12"/>
      <c r="F85" s="12"/>
      <c r="G85" s="12"/>
    </row>
    <row r="86" spans="1:7" ht="12.75">
      <c r="A86" s="17" t="s">
        <v>37</v>
      </c>
      <c r="B86" s="12">
        <f>SUM(B87:B89)</f>
        <v>2454</v>
      </c>
      <c r="C86" s="12">
        <f>SUM(C87:C89)</f>
        <v>3469</v>
      </c>
      <c r="D86" s="34">
        <f>(+B86-C86)/C86*100</f>
        <v>-29.25915249351398</v>
      </c>
      <c r="E86" s="12">
        <f>SUM(E87:E89)</f>
        <v>4266</v>
      </c>
      <c r="F86" s="12">
        <f>SUM(F87:F89)</f>
        <v>6052</v>
      </c>
      <c r="G86" s="34">
        <f>(+E86-F86)/F86*100</f>
        <v>-29.510905485789824</v>
      </c>
    </row>
    <row r="87" spans="1:7" ht="12.75">
      <c r="A87" s="35" t="s">
        <v>38</v>
      </c>
      <c r="B87" s="10">
        <v>676</v>
      </c>
      <c r="C87" s="10">
        <v>711</v>
      </c>
      <c r="D87" s="11">
        <f>(+B87-C87)/C87*100</f>
        <v>-4.922644163150492</v>
      </c>
      <c r="E87" s="10">
        <f>SUM(JANUARY!B87)+B87</f>
        <v>1233</v>
      </c>
      <c r="F87" s="10">
        <f>SUM(JANUARY!C87)+C87</f>
        <v>1243</v>
      </c>
      <c r="G87" s="11">
        <f>(+E87-F87)/F87*100</f>
        <v>-0.8045052292839904</v>
      </c>
    </row>
    <row r="88" spans="1:7" ht="12.75">
      <c r="A88" s="35" t="s">
        <v>39</v>
      </c>
      <c r="B88" s="10">
        <v>1592</v>
      </c>
      <c r="C88" s="10">
        <v>2598</v>
      </c>
      <c r="D88" s="11">
        <f>(+B88-C88)/C88*100</f>
        <v>-38.72209391839877</v>
      </c>
      <c r="E88" s="10">
        <f>SUM(JANUARY!B88)+B88</f>
        <v>2745</v>
      </c>
      <c r="F88" s="10">
        <f>SUM(JANUARY!C88)+C88</f>
        <v>4506</v>
      </c>
      <c r="G88" s="11">
        <f>(+E88-F88)/F88*100</f>
        <v>-39.081225033288945</v>
      </c>
    </row>
    <row r="89" spans="1:7" ht="12.75">
      <c r="A89" s="35" t="s">
        <v>40</v>
      </c>
      <c r="B89" s="10">
        <v>186</v>
      </c>
      <c r="C89" s="10">
        <v>160</v>
      </c>
      <c r="D89" s="11">
        <f>(+B89-C89)/C89*100</f>
        <v>16.25</v>
      </c>
      <c r="E89" s="10">
        <f>SUM(JANUARY!B89)+B89</f>
        <v>288</v>
      </c>
      <c r="F89" s="10">
        <f>SUM(JANUARY!C89)+C89</f>
        <v>303</v>
      </c>
      <c r="G89" s="11">
        <f>(+E89-F89)/F89*100</f>
        <v>-4.9504950495049505</v>
      </c>
    </row>
    <row r="90" spans="1:7" ht="12.75">
      <c r="A90" s="35"/>
      <c r="B90" s="10"/>
      <c r="C90" s="10"/>
      <c r="D90" s="10"/>
      <c r="E90" s="10"/>
      <c r="F90" s="10"/>
      <c r="G90" s="10"/>
    </row>
    <row r="91" spans="1:7" ht="12.75">
      <c r="A91" s="17" t="s">
        <v>41</v>
      </c>
      <c r="B91" s="12">
        <v>2184</v>
      </c>
      <c r="C91" s="12">
        <v>3117</v>
      </c>
      <c r="D91" s="34">
        <f>(+B91-C91)/C91*100</f>
        <v>-29.93262752646776</v>
      </c>
      <c r="E91" s="148">
        <f>SUM(JANUARY!B91)+B91</f>
        <v>3850</v>
      </c>
      <c r="F91" s="148">
        <f>SUM(JANUARY!C91)+C91</f>
        <v>5760</v>
      </c>
      <c r="G91" s="34">
        <f>(+E91-F91)/F91*100</f>
        <v>-33.15972222222222</v>
      </c>
    </row>
    <row r="92" spans="1:7" ht="12.75">
      <c r="A92" s="17" t="s">
        <v>42</v>
      </c>
      <c r="B92" s="12">
        <v>12</v>
      </c>
      <c r="C92" s="12">
        <v>3</v>
      </c>
      <c r="D92" s="34">
        <f>(+B92-C92)/C92*100</f>
        <v>300</v>
      </c>
      <c r="E92" s="148">
        <f>SUM(JANUARY!B92)+B92</f>
        <v>21</v>
      </c>
      <c r="F92" s="148">
        <f>SUM(JANUARY!C92)+C92</f>
        <v>18</v>
      </c>
      <c r="G92" s="34">
        <f>(+E92-F92)/F92*100</f>
        <v>16.666666666666664</v>
      </c>
    </row>
    <row r="93" spans="1:7" ht="12.75">
      <c r="A93" s="17" t="s">
        <v>43</v>
      </c>
      <c r="B93" s="12">
        <v>67</v>
      </c>
      <c r="C93" s="12">
        <v>90</v>
      </c>
      <c r="D93" s="34">
        <f>(+B93-C93)/C93*100</f>
        <v>-25.555555555555554</v>
      </c>
      <c r="E93" s="148">
        <f>SUM(JANUARY!B93)+B93</f>
        <v>103</v>
      </c>
      <c r="F93" s="148">
        <f>SUM(JANUARY!C93)+C93</f>
        <v>171</v>
      </c>
      <c r="G93" s="34">
        <f>(+E93-F93)/F93*100</f>
        <v>-39.76608187134503</v>
      </c>
    </row>
    <row r="94" spans="1:7" ht="12.75">
      <c r="A94" s="17" t="s">
        <v>44</v>
      </c>
      <c r="B94" s="12">
        <v>1049</v>
      </c>
      <c r="C94" s="12">
        <v>1422</v>
      </c>
      <c r="D94" s="34">
        <f>(+B94-C94)/C94*100</f>
        <v>-26.230661040787624</v>
      </c>
      <c r="E94" s="148">
        <f>SUM(JANUARY!B94)+B94</f>
        <v>2193</v>
      </c>
      <c r="F94" s="148">
        <f>SUM(JANUARY!C94)+C94</f>
        <v>2859</v>
      </c>
      <c r="G94" s="34">
        <f>(+E94-F94)/F94*100</f>
        <v>-23.29485834207765</v>
      </c>
    </row>
    <row r="95" spans="1:7" ht="12.75">
      <c r="A95" s="14"/>
      <c r="B95" s="10"/>
      <c r="C95" s="10"/>
      <c r="D95" s="10"/>
      <c r="E95" s="10"/>
      <c r="F95" s="10"/>
      <c r="G95" s="10"/>
    </row>
    <row r="96" spans="1:7" ht="12.75">
      <c r="A96" s="17" t="s">
        <v>45</v>
      </c>
      <c r="B96" s="12">
        <f>SUM(B57+B61+B65)</f>
        <v>103147</v>
      </c>
      <c r="C96" s="12">
        <f>SUM(C57+C61+C65)</f>
        <v>125806</v>
      </c>
      <c r="D96" s="13">
        <f>(+B96-C96)/C96*100</f>
        <v>-18.01106465510389</v>
      </c>
      <c r="E96" s="12">
        <f>SUM(E57+E61+E65)</f>
        <v>193146</v>
      </c>
      <c r="F96" s="12">
        <f>SUM(F57+F61+F65)</f>
        <v>236565</v>
      </c>
      <c r="G96" s="13">
        <f>(+E96-F96)/F96*100</f>
        <v>-18.353940777376195</v>
      </c>
    </row>
    <row r="97" spans="1:7" ht="12.75">
      <c r="A97" s="157"/>
      <c r="B97" s="157"/>
      <c r="C97" s="157"/>
      <c r="D97" s="157"/>
      <c r="E97" s="157"/>
      <c r="F97" s="157"/>
      <c r="G97" s="157"/>
    </row>
    <row r="98" spans="1:7" ht="12">
      <c r="A98" s="160">
        <f ca="1">NOW()</f>
        <v>40249.428587152775</v>
      </c>
      <c r="B98" s="160"/>
      <c r="C98" s="160"/>
      <c r="D98" s="160"/>
      <c r="E98" s="160"/>
      <c r="F98" s="160"/>
      <c r="G98" s="160"/>
    </row>
    <row r="99" spans="1:7" ht="12">
      <c r="A99" s="160"/>
      <c r="B99" s="160"/>
      <c r="C99" s="160"/>
      <c r="D99" s="160"/>
      <c r="E99" s="160"/>
      <c r="F99" s="160"/>
      <c r="G99" s="160"/>
    </row>
  </sheetData>
  <sheetProtection/>
  <mergeCells count="5">
    <mergeCell ref="A99:G99"/>
    <mergeCell ref="A98:G98"/>
    <mergeCell ref="A97:G97"/>
    <mergeCell ref="A6:G6"/>
    <mergeCell ref="A7:G7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D8" sqref="D8"/>
    </sheetView>
  </sheetViews>
  <sheetFormatPr defaultColWidth="9.625" defaultRowHeight="12.75"/>
  <cols>
    <col min="1" max="1" width="18.75390625" style="0" customWidth="1"/>
    <col min="2" max="2" width="12.875" style="0" customWidth="1"/>
    <col min="3" max="3" width="12.25390625" style="0" customWidth="1"/>
    <col min="4" max="4" width="7.625" style="0" customWidth="1"/>
    <col min="5" max="5" width="11.625" style="0" customWidth="1"/>
    <col min="6" max="6" width="14.87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103</v>
      </c>
      <c r="B3" s="3"/>
      <c r="C3" s="43"/>
      <c r="D3" s="3"/>
      <c r="E3" s="3"/>
      <c r="F3" s="3"/>
      <c r="G3" s="3"/>
    </row>
    <row r="4" spans="1:7" ht="15.75">
      <c r="A4" s="40"/>
      <c r="B4" s="1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6" customHeight="1">
      <c r="A6" s="22"/>
      <c r="B6" s="22"/>
      <c r="C6" s="35"/>
      <c r="D6" s="44"/>
      <c r="E6" s="44"/>
      <c r="F6" s="35"/>
      <c r="G6" s="22"/>
    </row>
    <row r="7" spans="1:7" ht="6.75" customHeight="1">
      <c r="A7" s="22"/>
      <c r="B7" s="22"/>
      <c r="C7" s="22"/>
      <c r="D7" s="22"/>
      <c r="E7" s="22"/>
      <c r="F7" s="22"/>
      <c r="G7" s="22"/>
    </row>
    <row r="8" spans="1:7" ht="12.75">
      <c r="A8" s="22"/>
      <c r="B8" s="45" t="s">
        <v>104</v>
      </c>
      <c r="C8" s="45" t="s">
        <v>66</v>
      </c>
      <c r="D8" s="46" t="s">
        <v>48</v>
      </c>
      <c r="E8" s="46" t="s">
        <v>105</v>
      </c>
      <c r="F8" s="46" t="s">
        <v>67</v>
      </c>
      <c r="G8" s="46" t="s">
        <v>48</v>
      </c>
    </row>
    <row r="9" spans="1:7" ht="15.75" customHeight="1">
      <c r="A9" s="17" t="s">
        <v>4</v>
      </c>
      <c r="B9" s="47"/>
      <c r="C9" s="47"/>
      <c r="D9" s="47"/>
      <c r="E9" s="47"/>
      <c r="F9" s="47"/>
      <c r="G9" s="47"/>
    </row>
    <row r="10" spans="1:7" ht="12.75">
      <c r="A10" s="48" t="s">
        <v>6</v>
      </c>
      <c r="B10" s="10">
        <v>102292</v>
      </c>
      <c r="C10" s="10">
        <v>118202</v>
      </c>
      <c r="D10" s="11">
        <f>(+B10-C10)/C10*100</f>
        <v>-13.460009136901238</v>
      </c>
      <c r="E10" s="10">
        <f>SUM(JANUARY!B11+FEBRUARY!B11)+B10</f>
        <v>250433</v>
      </c>
      <c r="F10" s="10">
        <f>SUM(JANUARY!C11+FEBRUARY!C11)+C10</f>
        <v>290701</v>
      </c>
      <c r="G10" s="11">
        <f>(+E10-F10)/F10*100</f>
        <v>-13.852033532736385</v>
      </c>
    </row>
    <row r="11" spans="1:7" ht="12.75">
      <c r="A11" s="48" t="s">
        <v>7</v>
      </c>
      <c r="B11" s="10">
        <v>149185</v>
      </c>
      <c r="C11" s="10">
        <v>167116</v>
      </c>
      <c r="D11" s="11">
        <f>(+B11-C11)/C11*100</f>
        <v>-10.72967280212547</v>
      </c>
      <c r="E11" s="10">
        <f>SUM(JANUARY!B12+FEBRUARY!B12)+B11</f>
        <v>445884</v>
      </c>
      <c r="F11" s="10">
        <f>SUM(JANUARY!C12+FEBRUARY!C12)+C11</f>
        <v>442152</v>
      </c>
      <c r="G11" s="11">
        <f>(+E11-F11)/F11*100</f>
        <v>0.8440536286164033</v>
      </c>
    </row>
    <row r="12" spans="1:7" ht="12.75">
      <c r="A12" s="9" t="s">
        <v>8</v>
      </c>
      <c r="B12" s="12">
        <f>SUM(B10:B11)</f>
        <v>251477</v>
      </c>
      <c r="C12" s="12">
        <f>SUM(C10:C11)</f>
        <v>285318</v>
      </c>
      <c r="D12" s="13">
        <f>(+B12-C12)/C12*100</f>
        <v>-11.860800930891147</v>
      </c>
      <c r="E12" s="12">
        <f>SUM(E10:E11)</f>
        <v>696317</v>
      </c>
      <c r="F12" s="12">
        <f>SUM(F10:F11)</f>
        <v>732853</v>
      </c>
      <c r="G12" s="13">
        <f>(+E12-F12)/F12*100</f>
        <v>-4.985447286154249</v>
      </c>
    </row>
    <row r="13" spans="1:7" ht="12.75">
      <c r="A13" s="22"/>
      <c r="B13" s="22"/>
      <c r="C13" s="22"/>
      <c r="D13" s="16" t="s">
        <v>2</v>
      </c>
      <c r="E13" s="10"/>
      <c r="F13" s="10"/>
      <c r="G13" s="16" t="s">
        <v>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4.25" customHeight="1">
      <c r="A15" s="17" t="s">
        <v>9</v>
      </c>
      <c r="B15" s="22"/>
      <c r="C15" s="22"/>
      <c r="D15" s="16" t="s">
        <v>2</v>
      </c>
      <c r="E15" s="10"/>
      <c r="F15" s="10"/>
      <c r="G15" s="16" t="s">
        <v>2</v>
      </c>
    </row>
    <row r="16" spans="1:7" ht="12.75">
      <c r="A16" s="48" t="s">
        <v>6</v>
      </c>
      <c r="B16" s="10">
        <v>12774</v>
      </c>
      <c r="C16" s="10">
        <v>19784</v>
      </c>
      <c r="D16" s="11">
        <f>(+B16-C16)/C16*100</f>
        <v>-35.4326728669632</v>
      </c>
      <c r="E16" s="10">
        <f>SUM(JANUARY!B17+FEBRUARY!B17)+B16</f>
        <v>33647</v>
      </c>
      <c r="F16" s="10">
        <f>SUM(JANUARY!C17+FEBRUARY!C17)+C16</f>
        <v>50305</v>
      </c>
      <c r="G16" s="11">
        <f>(+E16-F16)/F16*100</f>
        <v>-33.114004572110126</v>
      </c>
    </row>
    <row r="17" spans="1:7" ht="12.75">
      <c r="A17" s="48" t="s">
        <v>7</v>
      </c>
      <c r="B17" s="10">
        <v>44256</v>
      </c>
      <c r="C17" s="10">
        <v>35181</v>
      </c>
      <c r="D17" s="11">
        <f>(+B17-C17)/C17*100</f>
        <v>25.795173531167393</v>
      </c>
      <c r="E17" s="10">
        <f>SUM(JANUARY!B18+FEBRUARY!B18)+B17</f>
        <v>108949</v>
      </c>
      <c r="F17" s="10">
        <f>SUM(JANUARY!C18+FEBRUARY!C18)+C17</f>
        <v>92115</v>
      </c>
      <c r="G17" s="11">
        <f>(+E17-F17)/F17*100</f>
        <v>18.274982359007762</v>
      </c>
    </row>
    <row r="18" spans="1:7" ht="12.75">
      <c r="A18" s="9" t="s">
        <v>8</v>
      </c>
      <c r="B18" s="12">
        <f>SUM(B16:B17)</f>
        <v>57030</v>
      </c>
      <c r="C18" s="12">
        <f>SUM(C16:C17)</f>
        <v>54965</v>
      </c>
      <c r="D18" s="13">
        <f>(+B18-C18)/C18*100</f>
        <v>3.7569362321477304</v>
      </c>
      <c r="E18" s="12">
        <f>SUM(E16:E17)</f>
        <v>142596</v>
      </c>
      <c r="F18" s="12">
        <f>SUM(F16:F17)</f>
        <v>142420</v>
      </c>
      <c r="G18" s="13">
        <f>(+E18-F18)/F18*100</f>
        <v>0.12357814913635724</v>
      </c>
    </row>
    <row r="19" spans="1:7" ht="12.75">
      <c r="A19" s="35" t="s">
        <v>2</v>
      </c>
      <c r="B19" s="22"/>
      <c r="C19" s="22"/>
      <c r="D19" s="16" t="s">
        <v>2</v>
      </c>
      <c r="E19" s="10"/>
      <c r="F19" s="10"/>
      <c r="G19" s="16" t="s">
        <v>2</v>
      </c>
    </row>
    <row r="20" spans="1:7" ht="12.75">
      <c r="A20" s="22"/>
      <c r="B20" s="22"/>
      <c r="C20" s="22"/>
      <c r="D20" s="16" t="s">
        <v>2</v>
      </c>
      <c r="E20" s="10"/>
      <c r="F20" s="10"/>
      <c r="G20" s="16" t="s">
        <v>2</v>
      </c>
    </row>
    <row r="21" spans="1:7" ht="15" customHeight="1">
      <c r="A21" s="17" t="s">
        <v>10</v>
      </c>
      <c r="B21" s="22"/>
      <c r="C21" s="22"/>
      <c r="D21" s="16" t="s">
        <v>2</v>
      </c>
      <c r="E21" s="10"/>
      <c r="F21" s="10"/>
      <c r="G21" s="16" t="s">
        <v>2</v>
      </c>
    </row>
    <row r="22" spans="1:7" ht="12.75">
      <c r="A22" s="48" t="s">
        <v>6</v>
      </c>
      <c r="B22" s="10">
        <v>18357</v>
      </c>
      <c r="C22" s="10">
        <v>28862</v>
      </c>
      <c r="D22" s="11">
        <f>(+B22-C22)/C22*100</f>
        <v>-36.39733906174209</v>
      </c>
      <c r="E22" s="10">
        <f>SUM(JANUARY!B23+FEBRUARY!B23)+B22</f>
        <v>42489</v>
      </c>
      <c r="F22" s="10">
        <f>SUM(JANUARY!C23+FEBRUARY!C23)+C22</f>
        <v>62407</v>
      </c>
      <c r="G22" s="11">
        <f>(+E22-F22)/F22*100</f>
        <v>-31.916291441665194</v>
      </c>
    </row>
    <row r="23" spans="1:7" ht="12.75">
      <c r="A23" s="48" t="s">
        <v>7</v>
      </c>
      <c r="B23" s="10">
        <v>139179</v>
      </c>
      <c r="C23" s="10">
        <v>131419</v>
      </c>
      <c r="D23" s="11">
        <f>(+B23-C23)/C23*100</f>
        <v>5.90477784795197</v>
      </c>
      <c r="E23" s="10">
        <f>SUM(JANUARY!B24+FEBRUARY!B24)+B23</f>
        <v>384708</v>
      </c>
      <c r="F23" s="10">
        <f>SUM(JANUARY!C24+FEBRUARY!C24)+C23</f>
        <v>366547</v>
      </c>
      <c r="G23" s="11">
        <f>(+E23-F23)/F23*100</f>
        <v>4.954617006823136</v>
      </c>
    </row>
    <row r="24" spans="1:7" ht="12.75">
      <c r="A24" s="9" t="s">
        <v>8</v>
      </c>
      <c r="B24" s="12">
        <f>SUM(B22:B23)</f>
        <v>157536</v>
      </c>
      <c r="C24" s="12">
        <f>SUM(C22:C23)</f>
        <v>160281</v>
      </c>
      <c r="D24" s="13">
        <f>(+B24-C24)/C24*100</f>
        <v>-1.7126172160143747</v>
      </c>
      <c r="E24" s="12">
        <f>SUM(E22:E23)</f>
        <v>427197</v>
      </c>
      <c r="F24" s="12">
        <f>SUM(F22:F23)</f>
        <v>428954</v>
      </c>
      <c r="G24" s="13">
        <f>(+E24-F24)/F24*100</f>
        <v>-0.4096010294810166</v>
      </c>
    </row>
    <row r="25" spans="1:7" ht="12.75">
      <c r="A25" s="22"/>
      <c r="B25" s="22"/>
      <c r="C25" s="22"/>
      <c r="D25" s="16" t="s">
        <v>2</v>
      </c>
      <c r="E25" s="10"/>
      <c r="F25" s="10"/>
      <c r="G25" s="16" t="s">
        <v>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4.25" customHeight="1">
      <c r="A27" s="17" t="s">
        <v>49</v>
      </c>
      <c r="B27" s="22"/>
      <c r="C27" s="22"/>
      <c r="D27" s="16" t="s">
        <v>2</v>
      </c>
      <c r="E27" s="10"/>
      <c r="F27" s="10"/>
      <c r="G27" s="11"/>
    </row>
    <row r="28" spans="1:7" ht="12.75">
      <c r="A28" s="48" t="s">
        <v>6</v>
      </c>
      <c r="B28" s="10">
        <f>SUM(B10+B16+B22)</f>
        <v>133423</v>
      </c>
      <c r="C28" s="10">
        <f>SUM(C10+C16+C22)</f>
        <v>166848</v>
      </c>
      <c r="D28" s="11">
        <f>(+B28-C28)/C28*100</f>
        <v>-20.03320387418489</v>
      </c>
      <c r="E28" s="10">
        <f>SUM(E10+E16+E22)</f>
        <v>326569</v>
      </c>
      <c r="F28" s="10">
        <f>SUM(F10+F16+F22)</f>
        <v>403413</v>
      </c>
      <c r="G28" s="11">
        <f>(+E28-F28)/F28*100</f>
        <v>-19.048468938779862</v>
      </c>
    </row>
    <row r="29" spans="1:7" ht="12.75">
      <c r="A29" s="48" t="s">
        <v>7</v>
      </c>
      <c r="B29" s="10">
        <f>SUM(B11+B17+B23)</f>
        <v>332620</v>
      </c>
      <c r="C29" s="10">
        <f>SUM(C11+C17+C23)</f>
        <v>333716</v>
      </c>
      <c r="D29" s="11">
        <f>(+B29-C29)/C29*100</f>
        <v>-0.32842297042994645</v>
      </c>
      <c r="E29" s="10">
        <f>SUM(E11+E17+E23)</f>
        <v>939541</v>
      </c>
      <c r="F29" s="10">
        <f>SUM(F11+F17+F23)</f>
        <v>900814</v>
      </c>
      <c r="G29" s="11">
        <f>(+E29-F29)/F29*100</f>
        <v>4.299111692313841</v>
      </c>
    </row>
    <row r="30" spans="1:7" ht="12.75">
      <c r="A30" s="18" t="s">
        <v>8</v>
      </c>
      <c r="B30" s="49">
        <f>SUM(B28:B29)</f>
        <v>466043</v>
      </c>
      <c r="C30" s="49">
        <f>SUM(C28:C29)</f>
        <v>500564</v>
      </c>
      <c r="D30" s="21">
        <f>(+B30-C30)/C30*100</f>
        <v>-6.896420837295531</v>
      </c>
      <c r="E30" s="49">
        <f>SUM(E28:E29)</f>
        <v>1266110</v>
      </c>
      <c r="F30" s="49">
        <f>SUM(F28:F29)</f>
        <v>1304227</v>
      </c>
      <c r="G30" s="21">
        <f>(+E30-F30)/F30*100</f>
        <v>-2.9225740611105273</v>
      </c>
    </row>
    <row r="31" spans="1:7" ht="12.75">
      <c r="A31" s="22"/>
      <c r="B31" s="22"/>
      <c r="C31" s="22"/>
      <c r="D31" s="16" t="s">
        <v>2</v>
      </c>
      <c r="E31" s="10"/>
      <c r="F31" s="10"/>
      <c r="G31" s="11"/>
    </row>
    <row r="32" spans="1:7" ht="12.75">
      <c r="A32" s="22"/>
      <c r="B32" s="22"/>
      <c r="C32" s="22"/>
      <c r="D32" s="16" t="s">
        <v>2</v>
      </c>
      <c r="E32" s="22"/>
      <c r="F32" s="22"/>
      <c r="G32" s="11"/>
    </row>
    <row r="33" spans="1:7" ht="12.75">
      <c r="A33" s="153" t="s">
        <v>95</v>
      </c>
      <c r="B33" s="22"/>
      <c r="C33" s="22"/>
      <c r="D33" s="22"/>
      <c r="E33" s="22"/>
      <c r="F33" s="22"/>
      <c r="G33" s="11"/>
    </row>
    <row r="34" spans="1:7" ht="12.75">
      <c r="A34" s="153" t="s">
        <v>92</v>
      </c>
      <c r="B34" s="22"/>
      <c r="C34" s="22"/>
      <c r="D34" s="22"/>
      <c r="E34" s="22"/>
      <c r="F34" s="22"/>
      <c r="G34" s="11"/>
    </row>
    <row r="35" spans="1:7" ht="12.75">
      <c r="A35" s="153" t="s">
        <v>93</v>
      </c>
      <c r="B35" s="22"/>
      <c r="C35" s="22"/>
      <c r="D35" s="22"/>
      <c r="E35" s="22"/>
      <c r="F35" s="22"/>
      <c r="G35" s="22"/>
    </row>
    <row r="36" spans="1:7" ht="12.75">
      <c r="A36" s="153" t="s">
        <v>94</v>
      </c>
      <c r="B36" s="22"/>
      <c r="C36" s="22"/>
      <c r="D36" s="22"/>
      <c r="E36" s="22"/>
      <c r="F36" s="22"/>
      <c r="G36" s="22"/>
    </row>
    <row r="37" spans="1:7" ht="12.75">
      <c r="A37" s="35"/>
      <c r="B37" s="22"/>
      <c r="C37" s="22"/>
      <c r="D37" s="22"/>
      <c r="E37" s="22"/>
      <c r="F37" s="22"/>
      <c r="G37" s="22"/>
    </row>
    <row r="38" spans="1:7" ht="12.75">
      <c r="A38" s="5"/>
      <c r="B38" s="5"/>
      <c r="C38" s="5"/>
      <c r="D38" s="5"/>
      <c r="E38" s="5"/>
      <c r="F38" s="5"/>
      <c r="G38" s="50"/>
    </row>
    <row r="39" spans="1:7" ht="12.75">
      <c r="A39" s="163"/>
      <c r="B39" s="163"/>
      <c r="C39" s="163"/>
      <c r="D39" s="163"/>
      <c r="E39" s="163"/>
      <c r="F39" s="163"/>
      <c r="G39" s="163"/>
    </row>
    <row r="40" spans="1:7" ht="12.75">
      <c r="A40" s="51"/>
      <c r="B40" s="51"/>
      <c r="C40" s="51"/>
      <c r="D40" s="51"/>
      <c r="E40" s="51"/>
      <c r="F40" s="51"/>
      <c r="G40" s="51"/>
    </row>
    <row r="41" spans="1:7" ht="15.75" customHeight="1">
      <c r="A41" s="51"/>
      <c r="B41" s="51"/>
      <c r="C41" s="51"/>
      <c r="D41" s="51"/>
      <c r="E41" s="51"/>
      <c r="F41" s="51"/>
      <c r="G41" s="51"/>
    </row>
    <row r="42" spans="1:7" ht="15.75" customHeight="1">
      <c r="A42" s="51"/>
      <c r="B42" s="51"/>
      <c r="C42" s="51"/>
      <c r="D42" s="51"/>
      <c r="E42" s="51"/>
      <c r="F42" s="51"/>
      <c r="G42" s="51"/>
    </row>
    <row r="43" spans="1:7" ht="12.75">
      <c r="A43" s="51"/>
      <c r="B43" s="51"/>
      <c r="C43" s="51"/>
      <c r="D43" s="51"/>
      <c r="E43" s="51"/>
      <c r="F43" s="51"/>
      <c r="G43" s="51"/>
    </row>
    <row r="44" spans="1:7" ht="12.75">
      <c r="A44" s="51"/>
      <c r="B44" s="51"/>
      <c r="C44" s="51"/>
      <c r="D44" s="51"/>
      <c r="E44" s="51"/>
      <c r="F44" s="51"/>
      <c r="G44" s="51"/>
    </row>
    <row r="45" spans="1:7" ht="19.5" customHeight="1">
      <c r="A45" s="51"/>
      <c r="B45" s="51"/>
      <c r="C45" s="51"/>
      <c r="D45" s="51"/>
      <c r="E45" s="51"/>
      <c r="F45" s="51"/>
      <c r="G45" s="51"/>
    </row>
    <row r="46" spans="1:7" ht="18" customHeight="1">
      <c r="A46" s="51"/>
      <c r="B46" s="51"/>
      <c r="C46" s="51"/>
      <c r="D46" s="51"/>
      <c r="E46" s="51"/>
      <c r="F46" s="51"/>
      <c r="G46" s="51"/>
    </row>
    <row r="47" spans="1:7" ht="12.75">
      <c r="A47" s="51"/>
      <c r="B47" s="51"/>
      <c r="C47" s="51"/>
      <c r="D47" s="51"/>
      <c r="E47" s="51"/>
      <c r="F47" s="51"/>
      <c r="G47" s="51"/>
    </row>
    <row r="48" spans="1:7" ht="12.75">
      <c r="A48" s="51"/>
      <c r="B48" s="51"/>
      <c r="C48" s="51"/>
      <c r="D48" s="51"/>
      <c r="E48" s="51"/>
      <c r="F48" s="51"/>
      <c r="G48" s="51"/>
    </row>
    <row r="49" spans="1:7" ht="12.75" customHeight="1">
      <c r="A49" s="51"/>
      <c r="B49" s="51"/>
      <c r="C49" s="51"/>
      <c r="D49" s="51"/>
      <c r="E49" s="51"/>
      <c r="F49" s="51"/>
      <c r="G49" s="51"/>
    </row>
    <row r="50" spans="1:7" ht="15.75">
      <c r="A50" s="27" t="s">
        <v>60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29" t="s">
        <v>133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30" t="s">
        <v>134</v>
      </c>
      <c r="C55" s="30" t="s">
        <v>68</v>
      </c>
      <c r="D55" s="8" t="s">
        <v>48</v>
      </c>
      <c r="E55" s="46" t="s">
        <v>105</v>
      </c>
      <c r="F55" s="46" t="s">
        <v>67</v>
      </c>
      <c r="G55" s="8" t="s">
        <v>48</v>
      </c>
    </row>
    <row r="56" spans="1:7" ht="12.75">
      <c r="A56" s="14"/>
      <c r="B56" s="30"/>
      <c r="C56" s="30"/>
      <c r="D56" s="9"/>
      <c r="E56" s="41"/>
      <c r="F56" s="41"/>
      <c r="G56" s="9"/>
    </row>
    <row r="57" spans="1:7" ht="12.75">
      <c r="A57" s="17" t="s">
        <v>50</v>
      </c>
      <c r="B57" s="12">
        <f>B58+B59</f>
        <v>102292</v>
      </c>
      <c r="C57" s="12">
        <f>C58+C59</f>
        <v>118202</v>
      </c>
      <c r="D57" s="13">
        <f>(+B57-C57)/C57*100</f>
        <v>-13.460009136901238</v>
      </c>
      <c r="E57" s="12">
        <f>SUM(E58+E59)</f>
        <v>250433</v>
      </c>
      <c r="F57" s="12">
        <f>SUM(F58+F59)</f>
        <v>290701</v>
      </c>
      <c r="G57" s="13">
        <f>(+E57-F57)/F57*100</f>
        <v>-13.852033532736385</v>
      </c>
    </row>
    <row r="58" spans="1:7" ht="12.75">
      <c r="A58" s="14" t="s">
        <v>18</v>
      </c>
      <c r="B58" s="31">
        <v>102292</v>
      </c>
      <c r="C58" s="31">
        <v>118202</v>
      </c>
      <c r="D58" s="11">
        <f>(+B58-C58)/C58*100</f>
        <v>-13.460009136901238</v>
      </c>
      <c r="E58" s="10">
        <f>SUM(JANUARY!B58+FEBRUARY!B58)+B58</f>
        <v>250433</v>
      </c>
      <c r="F58" s="10">
        <f>SUM(JANUARY!C58+FEBRUARY!C58)+C58</f>
        <v>290701</v>
      </c>
      <c r="G58" s="11">
        <f>(+E58-F58)/F58*100</f>
        <v>-13.852033532736385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10">
        <f>SUM(JANUARY!B59+FEBRUARY!B59)+B59</f>
        <v>0</v>
      </c>
      <c r="F59" s="10">
        <f>SUM(JANUARY!C59+FEBRUARY!C59)+C59</f>
        <v>0</v>
      </c>
      <c r="G59" s="11">
        <v>0</v>
      </c>
    </row>
    <row r="60" spans="1:7" ht="12.75">
      <c r="A60" s="14"/>
      <c r="B60" s="33"/>
      <c r="C60" s="33"/>
      <c r="D60" s="9"/>
      <c r="E60" s="9"/>
      <c r="F60" s="9"/>
      <c r="G60" s="9"/>
    </row>
    <row r="61" spans="1:7" ht="12.75">
      <c r="A61" s="17" t="s">
        <v>9</v>
      </c>
      <c r="B61" s="12">
        <f>B62+B63</f>
        <v>12774</v>
      </c>
      <c r="C61" s="12">
        <f>C62+C63</f>
        <v>19784</v>
      </c>
      <c r="D61" s="13">
        <f>(+B61-C61)/C61*100</f>
        <v>-35.4326728669632</v>
      </c>
      <c r="E61" s="12">
        <f>E62+E63</f>
        <v>33647</v>
      </c>
      <c r="F61" s="12">
        <f>F62+F63</f>
        <v>50305</v>
      </c>
      <c r="G61" s="13">
        <f>(+E61-F61)/F61*100</f>
        <v>-33.114004572110126</v>
      </c>
    </row>
    <row r="62" spans="1:7" ht="12.75">
      <c r="A62" s="35" t="s">
        <v>20</v>
      </c>
      <c r="B62" s="10">
        <v>12691</v>
      </c>
      <c r="C62" s="10">
        <v>19480</v>
      </c>
      <c r="D62" s="11">
        <f>(+B62-C62)/C62*100</f>
        <v>-34.85112936344969</v>
      </c>
      <c r="E62" s="10">
        <f>SUM(JANUARY!B62+FEBRUARY!B62)+B62</f>
        <v>33385</v>
      </c>
      <c r="F62" s="10">
        <f>SUM(JANUARY!C62+FEBRUARY!C62)+C62</f>
        <v>49545</v>
      </c>
      <c r="G62" s="11">
        <f>(+E62-F62)/F62*100</f>
        <v>-32.61681299828439</v>
      </c>
    </row>
    <row r="63" spans="1:7" ht="12.75">
      <c r="A63" s="35" t="s">
        <v>21</v>
      </c>
      <c r="B63" s="10">
        <v>83</v>
      </c>
      <c r="C63" s="10">
        <v>304</v>
      </c>
      <c r="D63" s="11">
        <f>(+B63-C63)/C63*100</f>
        <v>-72.69736842105263</v>
      </c>
      <c r="E63" s="10">
        <f>SUM(JANUARY!B63+FEBRUARY!B63)+B63</f>
        <v>262</v>
      </c>
      <c r="F63" s="10">
        <f>SUM(JANUARY!C63+FEBRUARY!C63)+C63</f>
        <v>760</v>
      </c>
      <c r="G63" s="11">
        <f>(+E63-F63)/F63*100</f>
        <v>-65.52631578947368</v>
      </c>
    </row>
    <row r="64" spans="1:7" ht="12.75">
      <c r="A64" s="14"/>
      <c r="B64" s="33"/>
      <c r="C64" s="33"/>
      <c r="D64" s="9"/>
      <c r="E64" s="9"/>
      <c r="F64" s="9"/>
      <c r="G64" s="9"/>
    </row>
    <row r="65" spans="1:7" ht="12.75">
      <c r="A65" s="17" t="s">
        <v>10</v>
      </c>
      <c r="B65" s="36">
        <f>B67+B73+B78+B82+B83+B84+B86+B91+B92+B93+B94</f>
        <v>18357</v>
      </c>
      <c r="C65" s="36">
        <f>C67+C73+C78+C82+C83+C84+C86+C91+C92+C93+C94</f>
        <v>28862</v>
      </c>
      <c r="D65" s="13">
        <f>(+B65-C65)/C65*100</f>
        <v>-36.39733906174209</v>
      </c>
      <c r="E65" s="36">
        <f>E67+E73+E78+E82+E83+E84+E86+E91+E92+E93+E94</f>
        <v>42489</v>
      </c>
      <c r="F65" s="36">
        <f>F67+F73+F78+F82+F83+F84+F86+F91+F92+F93+F94</f>
        <v>62407</v>
      </c>
      <c r="G65" s="13">
        <f>(+E65-F65)/F65*100</f>
        <v>-31.916291441665194</v>
      </c>
    </row>
    <row r="66" spans="1:7" ht="12.75">
      <c r="A66" s="14"/>
      <c r="B66" s="36"/>
      <c r="C66" s="36"/>
      <c r="D66" s="13"/>
      <c r="E66" s="36"/>
      <c r="F66" s="36"/>
      <c r="G66" s="11"/>
    </row>
    <row r="67" spans="1:7" ht="12.75">
      <c r="A67" s="17" t="s">
        <v>23</v>
      </c>
      <c r="B67" s="37">
        <f>SUM(B68:B71)</f>
        <v>7469</v>
      </c>
      <c r="C67" s="37">
        <f>SUM(C68:C71)</f>
        <v>11886</v>
      </c>
      <c r="D67" s="13">
        <f>(+B67-C67)/C67*100</f>
        <v>-37.16136631330977</v>
      </c>
      <c r="E67" s="37">
        <f>SUM(E68:E71)</f>
        <v>16421</v>
      </c>
      <c r="F67" s="37">
        <f>SUM(F68:F71)</f>
        <v>24366</v>
      </c>
      <c r="G67" s="13">
        <f>(+E67-F67)/F67*100</f>
        <v>-32.60691126980218</v>
      </c>
    </row>
    <row r="68" spans="1:7" ht="12.75">
      <c r="A68" s="35" t="s">
        <v>24</v>
      </c>
      <c r="B68" s="10">
        <v>5550</v>
      </c>
      <c r="C68" s="10">
        <v>8819</v>
      </c>
      <c r="D68" s="11">
        <f>(+B68-C68)/C68*100</f>
        <v>-37.06769474997165</v>
      </c>
      <c r="E68" s="10">
        <f>SUM(JANUARY!B68+FEBRUARY!B68)+B68</f>
        <v>12370</v>
      </c>
      <c r="F68" s="10">
        <f>SUM(JANUARY!C68+FEBRUARY!C68)+C68</f>
        <v>18286</v>
      </c>
      <c r="G68" s="11">
        <f>(+E68-F68)/F68*100</f>
        <v>-32.352619490320464</v>
      </c>
    </row>
    <row r="69" spans="1:7" ht="12.75">
      <c r="A69" s="35" t="s">
        <v>25</v>
      </c>
      <c r="B69" s="10">
        <v>1858</v>
      </c>
      <c r="C69" s="10">
        <v>2991</v>
      </c>
      <c r="D69" s="11">
        <f>(+B69-C69)/C69*100</f>
        <v>-37.88030758943497</v>
      </c>
      <c r="E69" s="10">
        <f>SUM(JANUARY!B69+FEBRUARY!B69)+B69</f>
        <v>3909</v>
      </c>
      <c r="F69" s="10">
        <f>SUM(JANUARY!C69+FEBRUARY!C69)+C69</f>
        <v>5899</v>
      </c>
      <c r="G69" s="11">
        <f>(+E69-F69)/F69*100</f>
        <v>-33.73453127648754</v>
      </c>
    </row>
    <row r="70" spans="1:7" ht="12.75">
      <c r="A70" s="35" t="s">
        <v>96</v>
      </c>
      <c r="B70" s="10">
        <v>41</v>
      </c>
      <c r="C70" s="10">
        <v>28</v>
      </c>
      <c r="D70" s="11">
        <f>(+B70-C70)/C70*100</f>
        <v>46.42857142857143</v>
      </c>
      <c r="E70" s="10">
        <f>SUM(JANUARY!B70+FEBRUARY!B70)+B70</f>
        <v>85</v>
      </c>
      <c r="F70" s="10">
        <f>SUM(JANUARY!C70+FEBRUARY!C70)+C70</f>
        <v>80</v>
      </c>
      <c r="G70" s="11">
        <f>(+E70-F70)/F70*100</f>
        <v>6.25</v>
      </c>
    </row>
    <row r="71" spans="1:7" ht="12.75">
      <c r="A71" s="35" t="s">
        <v>26</v>
      </c>
      <c r="B71" s="10">
        <v>20</v>
      </c>
      <c r="C71" s="10">
        <v>48</v>
      </c>
      <c r="D71" s="11">
        <f>(+B71-C71)/C71*100</f>
        <v>-58.333333333333336</v>
      </c>
      <c r="E71" s="10">
        <f>SUM(JANUARY!B71+FEBRUARY!B71)+B71</f>
        <v>57</v>
      </c>
      <c r="F71" s="10">
        <f>SUM(JANUARY!C71+FEBRUARY!C71)+C71</f>
        <v>101</v>
      </c>
      <c r="G71" s="11">
        <f>(+E71-F71)/F71*100</f>
        <v>-43.56435643564357</v>
      </c>
    </row>
    <row r="72" spans="1:7" ht="12.75">
      <c r="A72" s="35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878</v>
      </c>
      <c r="C73" s="12">
        <f>SUM(C74:C76)</f>
        <v>1305</v>
      </c>
      <c r="D73" s="13">
        <f>(+B73-C73)/C73*100</f>
        <v>-32.720306513409966</v>
      </c>
      <c r="E73" s="12">
        <f>SUM(E74:E76)</f>
        <v>2078</v>
      </c>
      <c r="F73" s="12">
        <f>SUM(F74:F76)</f>
        <v>2855</v>
      </c>
      <c r="G73" s="13">
        <f>(+E73-F73)/F73*100</f>
        <v>-27.215411558669</v>
      </c>
    </row>
    <row r="74" spans="1:7" ht="12.75">
      <c r="A74" s="35" t="s">
        <v>28</v>
      </c>
      <c r="B74" s="10">
        <v>486</v>
      </c>
      <c r="C74" s="10">
        <v>457</v>
      </c>
      <c r="D74" s="11">
        <f>(+B74-C74)/C74*100</f>
        <v>6.3457330415754925</v>
      </c>
      <c r="E74" s="10">
        <f>SUM(JANUARY!B74+FEBRUARY!B74)+B74</f>
        <v>1149</v>
      </c>
      <c r="F74" s="10">
        <f>SUM(JANUARY!C74+FEBRUARY!C74)+C74</f>
        <v>1145</v>
      </c>
      <c r="G74" s="11">
        <f>(+E74-F74)/F74*100</f>
        <v>0.34934497816593885</v>
      </c>
    </row>
    <row r="75" spans="1:7" ht="12.75">
      <c r="A75" s="35" t="s">
        <v>29</v>
      </c>
      <c r="B75" s="10">
        <v>211</v>
      </c>
      <c r="C75" s="10">
        <v>525</v>
      </c>
      <c r="D75" s="11">
        <f>(+B75-C75)/C75*100</f>
        <v>-59.80952380952381</v>
      </c>
      <c r="E75" s="10">
        <f>SUM(JANUARY!B75+FEBRUARY!B75)+B75</f>
        <v>563</v>
      </c>
      <c r="F75" s="10">
        <f>SUM(JANUARY!C75+FEBRUARY!C75)+C75</f>
        <v>1145</v>
      </c>
      <c r="G75" s="11">
        <f>(+E75-F75)/F75*100</f>
        <v>-50.8296943231441</v>
      </c>
    </row>
    <row r="76" spans="1:7" ht="12.75">
      <c r="A76" s="35" t="s">
        <v>30</v>
      </c>
      <c r="B76" s="10">
        <v>181</v>
      </c>
      <c r="C76" s="10">
        <v>323</v>
      </c>
      <c r="D76" s="11">
        <f>(+B76-C76)/C76*100</f>
        <v>-43.962848297213625</v>
      </c>
      <c r="E76" s="10">
        <f>SUM(JANUARY!B76+FEBRUARY!B76)+B76</f>
        <v>366</v>
      </c>
      <c r="F76" s="10">
        <f>SUM(JANUARY!C76+FEBRUARY!C76)+C76</f>
        <v>565</v>
      </c>
      <c r="G76" s="11">
        <f>(+E76-F76)/F76*100</f>
        <v>-35.2212389380531</v>
      </c>
    </row>
    <row r="77" spans="1:7" ht="12.75">
      <c r="A77" s="35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516</v>
      </c>
      <c r="C78" s="12">
        <f>SUM(C79:C80)</f>
        <v>1193</v>
      </c>
      <c r="D78" s="13">
        <f>(+B78-C78)/C78*100</f>
        <v>-56.747694886839895</v>
      </c>
      <c r="E78" s="12">
        <f>SUM(E79:E80)</f>
        <v>1336</v>
      </c>
      <c r="F78" s="12">
        <f>SUM(F79:F80)</f>
        <v>2847</v>
      </c>
      <c r="G78" s="13">
        <f>(+E78-F78)/F78*100</f>
        <v>-53.07341060765718</v>
      </c>
    </row>
    <row r="79" spans="1:7" ht="12.75">
      <c r="A79" s="35" t="s">
        <v>32</v>
      </c>
      <c r="B79" s="10">
        <v>186</v>
      </c>
      <c r="C79" s="10">
        <v>704</v>
      </c>
      <c r="D79" s="11">
        <f>(+B79-C79)/C79*100</f>
        <v>-73.57954545454545</v>
      </c>
      <c r="E79" s="10">
        <f>SUM(JANUARY!B79+FEBRUARY!B79)+B79</f>
        <v>506</v>
      </c>
      <c r="F79" s="10">
        <f>SUM(JANUARY!C79+FEBRUARY!C79)+C79</f>
        <v>1764</v>
      </c>
      <c r="G79" s="11">
        <f>(+E79-F79)/F79*100</f>
        <v>-71.31519274376417</v>
      </c>
    </row>
    <row r="80" spans="1:7" ht="12.75">
      <c r="A80" s="35" t="s">
        <v>33</v>
      </c>
      <c r="B80" s="10">
        <v>330</v>
      </c>
      <c r="C80" s="10">
        <v>489</v>
      </c>
      <c r="D80" s="11">
        <f>(+B80-C80)/C80*100</f>
        <v>-32.515337423312886</v>
      </c>
      <c r="E80" s="10">
        <f>SUM(JANUARY!B80+FEBRUARY!B80)+B80</f>
        <v>830</v>
      </c>
      <c r="F80" s="10">
        <f>SUM(JANUARY!C80+FEBRUARY!C80)+C80</f>
        <v>1083</v>
      </c>
      <c r="G80" s="11">
        <f>(+E80-F80)/F80*100</f>
        <v>-23.361034164358262</v>
      </c>
    </row>
    <row r="81" spans="1:7" ht="12.75">
      <c r="A81" s="35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1148</v>
      </c>
      <c r="C82" s="12">
        <v>1750</v>
      </c>
      <c r="D82" s="13">
        <f>(+B82-C82)/C82*100</f>
        <v>-34.4</v>
      </c>
      <c r="E82" s="148">
        <f>SUM(JANUARY!B82+FEBRUARY!B82)+B82</f>
        <v>2921</v>
      </c>
      <c r="F82" s="148">
        <f>SUM(JANUARY!C82+FEBRUARY!C82)+C82</f>
        <v>3624</v>
      </c>
      <c r="G82" s="13">
        <f>(+E82-F82)/F82*100</f>
        <v>-19.398454746136863</v>
      </c>
    </row>
    <row r="83" spans="1:7" ht="12.75">
      <c r="A83" s="17" t="s">
        <v>35</v>
      </c>
      <c r="B83" s="12">
        <v>448</v>
      </c>
      <c r="C83" s="12">
        <v>520</v>
      </c>
      <c r="D83" s="13">
        <f>(+B83-C83)/C83*100</f>
        <v>-13.846153846153847</v>
      </c>
      <c r="E83" s="148">
        <f>SUM(JANUARY!B83+FEBRUARY!B83)+B83</f>
        <v>1080</v>
      </c>
      <c r="F83" s="148">
        <f>SUM(JANUARY!C83+FEBRUARY!C83)+C83</f>
        <v>1163</v>
      </c>
      <c r="G83" s="13">
        <f>(+E83-F83)/F83*100</f>
        <v>-7.136715391229578</v>
      </c>
    </row>
    <row r="84" spans="1:7" ht="12.75">
      <c r="A84" s="17" t="s">
        <v>36</v>
      </c>
      <c r="B84" s="12">
        <v>225</v>
      </c>
      <c r="C84" s="12">
        <v>442</v>
      </c>
      <c r="D84" s="13">
        <f>(+B84-C84)/C84*100</f>
        <v>-49.095022624434385</v>
      </c>
      <c r="E84" s="148">
        <f>SUM(JANUARY!B84+FEBRUARY!B84)+B84</f>
        <v>547</v>
      </c>
      <c r="F84" s="148">
        <f>SUM(JANUARY!C84+FEBRUARY!C84)+C84</f>
        <v>926</v>
      </c>
      <c r="G84" s="13">
        <f>(+E84-F84)/F84*100</f>
        <v>-40.92872570194385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3390</v>
      </c>
      <c r="C86" s="12">
        <f>SUM(C87:C89)</f>
        <v>5617</v>
      </c>
      <c r="D86" s="13">
        <f>(+B86-C86)/C86*100</f>
        <v>-39.647498664767674</v>
      </c>
      <c r="E86" s="12">
        <f>SUM(E87:E89)</f>
        <v>7656</v>
      </c>
      <c r="F86" s="12">
        <f>SUM(F87:F89)</f>
        <v>11669</v>
      </c>
      <c r="G86" s="13">
        <f>(+E86-F86)/F86*100</f>
        <v>-34.39026480418202</v>
      </c>
    </row>
    <row r="87" spans="1:7" ht="12.75">
      <c r="A87" s="35" t="s">
        <v>38</v>
      </c>
      <c r="B87" s="10">
        <v>820</v>
      </c>
      <c r="C87" s="10">
        <v>1066</v>
      </c>
      <c r="D87" s="11">
        <f>(+B87-C87)/C87*100</f>
        <v>-23.076923076923077</v>
      </c>
      <c r="E87" s="10">
        <f>SUM(JANUARY!B87+FEBRUARY!B87)+B87</f>
        <v>2053</v>
      </c>
      <c r="F87" s="10">
        <f>SUM(JANUARY!C87+FEBRUARY!C87)+C87</f>
        <v>2309</v>
      </c>
      <c r="G87" s="11">
        <f>(+E87-F87)/F87*100</f>
        <v>-11.08705067128627</v>
      </c>
    </row>
    <row r="88" spans="1:7" ht="12.75">
      <c r="A88" s="35" t="s">
        <v>39</v>
      </c>
      <c r="B88" s="10">
        <v>2288</v>
      </c>
      <c r="C88" s="10">
        <v>4162</v>
      </c>
      <c r="D88" s="11">
        <f>(+B88-C88)/C88*100</f>
        <v>-45.02642960115329</v>
      </c>
      <c r="E88" s="10">
        <f>SUM(JANUARY!B88+FEBRUARY!B88)+B88</f>
        <v>5033</v>
      </c>
      <c r="F88" s="10">
        <f>SUM(JANUARY!C88+FEBRUARY!C88)+C88</f>
        <v>8668</v>
      </c>
      <c r="G88" s="11">
        <f>(+E88-F88)/F88*100</f>
        <v>-41.93585602215044</v>
      </c>
    </row>
    <row r="89" spans="1:7" ht="12.75">
      <c r="A89" s="35" t="s">
        <v>40</v>
      </c>
      <c r="B89" s="10">
        <v>282</v>
      </c>
      <c r="C89" s="10">
        <v>389</v>
      </c>
      <c r="D89" s="11">
        <f>(+B89-C89)/C89*100</f>
        <v>-27.506426735218508</v>
      </c>
      <c r="E89" s="10">
        <f>SUM(JANUARY!B89+FEBRUARY!B89)+B89</f>
        <v>570</v>
      </c>
      <c r="F89" s="10">
        <f>SUM(JANUARY!C89+FEBRUARY!C89)+C89</f>
        <v>692</v>
      </c>
      <c r="G89" s="11">
        <f>(+E89-F89)/F89*100</f>
        <v>-17.63005780346821</v>
      </c>
    </row>
    <row r="90" spans="1:7" ht="12.75">
      <c r="A90" s="35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2733</v>
      </c>
      <c r="C91" s="12">
        <v>4240</v>
      </c>
      <c r="D91" s="13">
        <f>(+B91-C91)/C91*100</f>
        <v>-35.54245283018868</v>
      </c>
      <c r="E91" s="148">
        <f>SUM(JANUARY!B91+FEBRUARY!B91)+B91</f>
        <v>6583</v>
      </c>
      <c r="F91" s="148">
        <f>SUM(JANUARY!C91+FEBRUARY!C91)+C91</f>
        <v>10000</v>
      </c>
      <c r="G91" s="13">
        <f>(+E91-F91)/F91*100</f>
        <v>-34.17</v>
      </c>
    </row>
    <row r="92" spans="1:7" ht="12.75">
      <c r="A92" s="17" t="s">
        <v>42</v>
      </c>
      <c r="B92" s="12">
        <v>1</v>
      </c>
      <c r="C92" s="12">
        <v>7</v>
      </c>
      <c r="D92" s="13">
        <f>(+B92-C92)/C92*100</f>
        <v>-85.71428571428571</v>
      </c>
      <c r="E92" s="148">
        <f>SUM(JANUARY!B92+FEBRUARY!B92)+B92</f>
        <v>22</v>
      </c>
      <c r="F92" s="148">
        <f>SUM(JANUARY!C92+FEBRUARY!C92)+C92</f>
        <v>25</v>
      </c>
      <c r="G92" s="13">
        <f>(+E92-F92)/F92*100</f>
        <v>-12</v>
      </c>
    </row>
    <row r="93" spans="1:7" ht="12.75">
      <c r="A93" s="17" t="s">
        <v>43</v>
      </c>
      <c r="B93" s="12">
        <v>109</v>
      </c>
      <c r="C93" s="12">
        <v>145</v>
      </c>
      <c r="D93" s="13">
        <f>(+B93-C93)/C93*100</f>
        <v>-24.82758620689655</v>
      </c>
      <c r="E93" s="148">
        <f>SUM(JANUARY!B93+FEBRUARY!B93)+B93</f>
        <v>212</v>
      </c>
      <c r="F93" s="148">
        <f>SUM(JANUARY!C93+FEBRUARY!C93)+C93</f>
        <v>316</v>
      </c>
      <c r="G93" s="13">
        <f>(+E93-F93)/F93*100</f>
        <v>-32.91139240506329</v>
      </c>
    </row>
    <row r="94" spans="1:7" ht="12.75">
      <c r="A94" s="17" t="s">
        <v>44</v>
      </c>
      <c r="B94" s="12">
        <v>1440</v>
      </c>
      <c r="C94" s="12">
        <v>1757</v>
      </c>
      <c r="D94" s="13">
        <f>(+B94-C94)/C94*100</f>
        <v>-18.042117245304496</v>
      </c>
      <c r="E94" s="148">
        <f>SUM(JANUARY!B94+FEBRUARY!B94)+B94</f>
        <v>3633</v>
      </c>
      <c r="F94" s="148">
        <f>SUM(JANUARY!C94+FEBRUARY!C94)+C94</f>
        <v>4616</v>
      </c>
      <c r="G94" s="13">
        <f>(+E94-F94)/F94*100</f>
        <v>-21.295493934142115</v>
      </c>
    </row>
    <row r="95" spans="1:7" ht="12.75">
      <c r="A95" s="14"/>
      <c r="B95" s="10"/>
      <c r="C95" s="10"/>
      <c r="D95" s="52"/>
      <c r="E95" s="10"/>
      <c r="F95" s="10"/>
      <c r="G95" s="16"/>
    </row>
    <row r="96" spans="1:7" ht="12.75">
      <c r="A96" s="17" t="s">
        <v>45</v>
      </c>
      <c r="B96" s="12">
        <f>SUM(B57+B61+B65)</f>
        <v>133423</v>
      </c>
      <c r="C96" s="12">
        <f>SUM(C57+C61+C65)</f>
        <v>166848</v>
      </c>
      <c r="D96" s="13">
        <f>(+B96-C96)/C96*100</f>
        <v>-20.03320387418489</v>
      </c>
      <c r="E96" s="12">
        <f>SUM(E57+E61+E65)</f>
        <v>326569</v>
      </c>
      <c r="F96" s="12">
        <f>SUM(F57+F61+F65)</f>
        <v>403413</v>
      </c>
      <c r="G96" s="13">
        <f>(+E96-F96)/F96*100</f>
        <v>-19.048468938779862</v>
      </c>
    </row>
    <row r="97" spans="1:7" ht="12.75">
      <c r="A97" s="17"/>
      <c r="B97" s="12"/>
      <c r="C97" s="12"/>
      <c r="D97" s="13"/>
      <c r="E97" s="12"/>
      <c r="F97" s="12"/>
      <c r="G97" s="13"/>
    </row>
    <row r="98" spans="1:7" ht="12.75">
      <c r="A98" s="163"/>
      <c r="B98" s="163"/>
      <c r="C98" s="163"/>
      <c r="D98" s="163"/>
      <c r="E98" s="163"/>
      <c r="F98" s="163"/>
      <c r="G98" s="163"/>
    </row>
    <row r="99" spans="1:7" ht="12.75">
      <c r="A99" s="163">
        <f ca="1">(NOW())</f>
        <v>40249.428587152775</v>
      </c>
      <c r="B99" s="163"/>
      <c r="C99" s="163"/>
      <c r="D99" s="163"/>
      <c r="E99" s="163"/>
      <c r="F99" s="163"/>
      <c r="G99" s="163"/>
    </row>
  </sheetData>
  <sheetProtection/>
  <mergeCells count="3">
    <mergeCell ref="A39:G39"/>
    <mergeCell ref="A98:G98"/>
    <mergeCell ref="A99:G99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D63" sqref="D63"/>
    </sheetView>
  </sheetViews>
  <sheetFormatPr defaultColWidth="9.625" defaultRowHeight="12.75"/>
  <cols>
    <col min="1" max="1" width="17.25390625" style="0" customWidth="1"/>
    <col min="2" max="3" width="11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106</v>
      </c>
      <c r="B3" s="3"/>
      <c r="C3" s="43"/>
      <c r="D3" s="3"/>
      <c r="E3" s="3"/>
      <c r="F3" s="3"/>
      <c r="G3" s="3"/>
    </row>
    <row r="4" spans="1:7" ht="15.75">
      <c r="A4" s="27"/>
      <c r="B4" s="27"/>
      <c r="C4" s="28"/>
      <c r="D4" s="27"/>
      <c r="E4" s="27"/>
      <c r="F4" s="27"/>
      <c r="G4" s="27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5"/>
      <c r="D6" s="44"/>
      <c r="E6" s="44"/>
      <c r="F6" s="35"/>
      <c r="G6" s="22"/>
    </row>
    <row r="7" spans="1:7" ht="6" customHeight="1">
      <c r="A7" s="22"/>
      <c r="B7" s="22"/>
      <c r="C7" s="22"/>
      <c r="D7" s="22"/>
      <c r="E7" s="22"/>
      <c r="F7" s="22"/>
      <c r="G7" s="22"/>
    </row>
    <row r="8" spans="1:7" ht="8.25" customHeight="1">
      <c r="A8" s="22"/>
      <c r="B8" s="22"/>
      <c r="C8" s="22"/>
      <c r="D8" s="22"/>
      <c r="E8" s="22"/>
      <c r="F8" s="22"/>
      <c r="G8" s="22"/>
    </row>
    <row r="9" spans="1:7" ht="12.75">
      <c r="A9" s="22"/>
      <c r="B9" s="45" t="s">
        <v>107</v>
      </c>
      <c r="C9" s="45" t="s">
        <v>69</v>
      </c>
      <c r="D9" s="46" t="s">
        <v>48</v>
      </c>
      <c r="E9" s="46" t="s">
        <v>108</v>
      </c>
      <c r="F9" s="46" t="s">
        <v>70</v>
      </c>
      <c r="G9" s="46" t="s">
        <v>48</v>
      </c>
    </row>
    <row r="10" spans="1:7" ht="15" customHeight="1">
      <c r="A10" s="17" t="s">
        <v>4</v>
      </c>
      <c r="B10" s="47"/>
      <c r="C10" s="47"/>
      <c r="D10" s="47"/>
      <c r="E10" s="47"/>
      <c r="F10" s="47"/>
      <c r="G10" s="47"/>
    </row>
    <row r="11" spans="1:7" ht="12.75">
      <c r="A11" s="48" t="s">
        <v>6</v>
      </c>
      <c r="B11" s="10">
        <v>97899</v>
      </c>
      <c r="C11" s="10">
        <v>98313</v>
      </c>
      <c r="D11" s="11">
        <f>(+B11-C11)/C11*100</f>
        <v>-0.42110402490006404</v>
      </c>
      <c r="E11" s="10">
        <f>SUM(JANUARY!B11+FEBRUARY!B11+MARCH!B10)+B11</f>
        <v>348332</v>
      </c>
      <c r="F11" s="10">
        <f>SUM(JANUARY!C11+FEBRUARY!C11+MARCH!C10)+C11</f>
        <v>389014</v>
      </c>
      <c r="G11" s="11">
        <f>(+E11-F11)/F11*100</f>
        <v>-10.457721315942358</v>
      </c>
    </row>
    <row r="12" spans="1:7" ht="12.75">
      <c r="A12" s="48" t="s">
        <v>7</v>
      </c>
      <c r="B12" s="10">
        <v>158490</v>
      </c>
      <c r="C12" s="10">
        <v>130142</v>
      </c>
      <c r="D12" s="11">
        <f>(+B12-C12)/C12*100</f>
        <v>21.782360805888953</v>
      </c>
      <c r="E12" s="10">
        <f>SUM(JANUARY!B12+FEBRUARY!B12+MARCH!B11)+B12</f>
        <v>604374</v>
      </c>
      <c r="F12" s="10">
        <f>SUM(JANUARY!C12+FEBRUARY!C12+MARCH!C11)+C12</f>
        <v>572294</v>
      </c>
      <c r="G12" s="11">
        <f>(+E12-F12)/F12*100</f>
        <v>5.605510454416786</v>
      </c>
    </row>
    <row r="13" spans="1:7" ht="12.75">
      <c r="A13" s="9" t="s">
        <v>8</v>
      </c>
      <c r="B13" s="12">
        <f>SUM(B11:B12)</f>
        <v>256389</v>
      </c>
      <c r="C13" s="12">
        <f>SUM(C11:C12)</f>
        <v>228455</v>
      </c>
      <c r="D13" s="13">
        <f>(+B13-C13)/C13*100</f>
        <v>12.227353308091308</v>
      </c>
      <c r="E13" s="12">
        <f>SUM(E11:E12)</f>
        <v>952706</v>
      </c>
      <c r="F13" s="12">
        <f>SUM(F11:F12)</f>
        <v>961308</v>
      </c>
      <c r="G13" s="13">
        <f>(+E13-F13)/F13*100</f>
        <v>-0.8948224710498612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.7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8" t="s">
        <v>6</v>
      </c>
      <c r="B17" s="10">
        <v>13870</v>
      </c>
      <c r="C17" s="10">
        <v>16570</v>
      </c>
      <c r="D17" s="11">
        <f>(+B17-C17)/C17*100</f>
        <v>-16.294508147254074</v>
      </c>
      <c r="E17" s="10">
        <f>SUM(JANUARY!B17+FEBRUARY!B17+MARCH!B16)+B17</f>
        <v>47517</v>
      </c>
      <c r="F17" s="10">
        <f>SUM(JANUARY!C17+FEBRUARY!C17+MARCH!C16)+C17</f>
        <v>66875</v>
      </c>
      <c r="G17" s="11">
        <f>(+E17-F17)/F17*100</f>
        <v>-28.946542056074765</v>
      </c>
    </row>
    <row r="18" spans="1:7" ht="12.75">
      <c r="A18" s="48" t="s">
        <v>7</v>
      </c>
      <c r="B18" s="10">
        <v>24106</v>
      </c>
      <c r="C18" s="10">
        <v>23766</v>
      </c>
      <c r="D18" s="11">
        <f>(+B18-C18)/C18*100</f>
        <v>1.4306151645207439</v>
      </c>
      <c r="E18" s="10">
        <f>SUM(JANUARY!B18+FEBRUARY!B18+MARCH!B17)+B18</f>
        <v>133055</v>
      </c>
      <c r="F18" s="10">
        <f>SUM(JANUARY!C18+FEBRUARY!C18+MARCH!C17)+C18</f>
        <v>115881</v>
      </c>
      <c r="G18" s="11">
        <f>(+E18-F18)/F18*100</f>
        <v>14.820376075456718</v>
      </c>
    </row>
    <row r="19" spans="1:7" ht="12.75">
      <c r="A19" s="9" t="s">
        <v>8</v>
      </c>
      <c r="B19" s="12">
        <f>SUM(B17:B18)</f>
        <v>37976</v>
      </c>
      <c r="C19" s="12">
        <f>SUM(C17:C18)</f>
        <v>40336</v>
      </c>
      <c r="D19" s="13">
        <f>(+B19-C19)/C19*100</f>
        <v>-5.850852836176121</v>
      </c>
      <c r="E19" s="12">
        <f>SUM(E17:E18)</f>
        <v>180572</v>
      </c>
      <c r="F19" s="12">
        <f>SUM(F17:F18)</f>
        <v>182756</v>
      </c>
      <c r="G19" s="13">
        <f>(+E19-F19)/F19*100</f>
        <v>-1.1950360042898729</v>
      </c>
    </row>
    <row r="20" spans="1:7" ht="12.75">
      <c r="A20" s="35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8" t="s">
        <v>6</v>
      </c>
      <c r="B23" s="10">
        <v>19476</v>
      </c>
      <c r="C23" s="10">
        <v>23204</v>
      </c>
      <c r="D23" s="11">
        <f>(+B23-C23)/C23*100</f>
        <v>-16.06619548353732</v>
      </c>
      <c r="E23" s="10">
        <f>SUM(JANUARY!B23+FEBRUARY!B23+MARCH!B22)+B23</f>
        <v>61965</v>
      </c>
      <c r="F23" s="10">
        <f>SUM(JANUARY!C23+FEBRUARY!C23+MARCH!C22)+C23</f>
        <v>85611</v>
      </c>
      <c r="G23" s="11">
        <f>(+E23-F23)/F23*100</f>
        <v>-27.62028244034061</v>
      </c>
    </row>
    <row r="24" spans="1:7" ht="12.75">
      <c r="A24" s="48" t="s">
        <v>7</v>
      </c>
      <c r="B24" s="10">
        <v>100869</v>
      </c>
      <c r="C24" s="10">
        <v>104856</v>
      </c>
      <c r="D24" s="11">
        <f>(+B24-C24)/C24*100</f>
        <v>-3.8023575188830394</v>
      </c>
      <c r="E24" s="10">
        <f>SUM(JANUARY!B24+FEBRUARY!B24+MARCH!B23)+B24</f>
        <v>485577</v>
      </c>
      <c r="F24" s="10">
        <f>SUM(JANUARY!C24+FEBRUARY!C24+MARCH!C23)+C24</f>
        <v>471403</v>
      </c>
      <c r="G24" s="11">
        <f>(+E24-F24)/F24*100</f>
        <v>3.0067691550541684</v>
      </c>
    </row>
    <row r="25" spans="1:7" ht="12.75">
      <c r="A25" s="9" t="s">
        <v>8</v>
      </c>
      <c r="B25" s="12">
        <f>SUM(B23:B24)</f>
        <v>120345</v>
      </c>
      <c r="C25" s="12">
        <f>SUM(C23:C24)</f>
        <v>128060</v>
      </c>
      <c r="D25" s="13">
        <f>(+B25-C25)/C25*100</f>
        <v>-6.024519756364204</v>
      </c>
      <c r="E25" s="12">
        <f>SUM(E23:E24)</f>
        <v>547542</v>
      </c>
      <c r="F25" s="12">
        <f>SUM(F23:F24)</f>
        <v>557014</v>
      </c>
      <c r="G25" s="13">
        <f>(+E25-F25)/F25*100</f>
        <v>-1.700495858272862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8" t="s">
        <v>6</v>
      </c>
      <c r="B29" s="10">
        <f>SUM(B11+B17+B23)</f>
        <v>131245</v>
      </c>
      <c r="C29" s="10">
        <f>SUM(C11+C17+C23)</f>
        <v>138087</v>
      </c>
      <c r="D29" s="11">
        <f>(+B29-C29)/C29*100</f>
        <v>-4.954847306408279</v>
      </c>
      <c r="E29" s="10">
        <f>SUM(E11+E17+E23)</f>
        <v>457814</v>
      </c>
      <c r="F29" s="10">
        <f>SUM(F11+F17+F23)</f>
        <v>541500</v>
      </c>
      <c r="G29" s="11">
        <f>(+E29-F29)/F29*100</f>
        <v>-15.454478301015698</v>
      </c>
    </row>
    <row r="30" spans="1:7" ht="12.75">
      <c r="A30" s="48" t="s">
        <v>7</v>
      </c>
      <c r="B30" s="10">
        <f>SUM(B12+B18+B24)</f>
        <v>283465</v>
      </c>
      <c r="C30" s="10">
        <f>SUM(C12+C18+C24)</f>
        <v>258764</v>
      </c>
      <c r="D30" s="11">
        <f>(+B30-C30)/C30*100</f>
        <v>9.5457637074709</v>
      </c>
      <c r="E30" s="10">
        <f>SUM(E12+E18+E24)</f>
        <v>1223006</v>
      </c>
      <c r="F30" s="10">
        <f>SUM(F12+F18+F24)</f>
        <v>1159578</v>
      </c>
      <c r="G30" s="11">
        <f>(+E30-F30)/F30*100</f>
        <v>5.469920954002232</v>
      </c>
    </row>
    <row r="31" spans="1:7" ht="12.75">
      <c r="A31" s="18" t="s">
        <v>8</v>
      </c>
      <c r="B31" s="49">
        <f>SUM(B29:B30)</f>
        <v>414710</v>
      </c>
      <c r="C31" s="49">
        <f>SUM(C29:C30)</f>
        <v>396851</v>
      </c>
      <c r="D31" s="21">
        <f>(+B31-C31)/C31*100</f>
        <v>4.500177648538116</v>
      </c>
      <c r="E31" s="49">
        <f>SUM(E29:E30)</f>
        <v>1680820</v>
      </c>
      <c r="F31" s="49">
        <f>SUM(F29:F30)</f>
        <v>1701078</v>
      </c>
      <c r="G31" s="21">
        <f>(+E31-F31)/F31*100</f>
        <v>-1.190891893258275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53" t="s">
        <v>95</v>
      </c>
      <c r="B34" s="22"/>
      <c r="C34" s="22"/>
      <c r="D34" s="22"/>
      <c r="E34" s="22"/>
      <c r="F34" s="22"/>
      <c r="G34" s="11"/>
    </row>
    <row r="35" spans="1:7" ht="12.75">
      <c r="A35" s="153" t="s">
        <v>92</v>
      </c>
      <c r="B35" s="22"/>
      <c r="C35" s="22"/>
      <c r="D35" s="22"/>
      <c r="E35" s="22"/>
      <c r="F35" s="22"/>
      <c r="G35" s="11"/>
    </row>
    <row r="36" spans="1:7" ht="12.75">
      <c r="A36" s="153" t="s">
        <v>93</v>
      </c>
      <c r="B36" s="22"/>
      <c r="C36" s="22"/>
      <c r="D36" s="22"/>
      <c r="E36" s="22"/>
      <c r="F36" s="22"/>
      <c r="G36" s="22"/>
    </row>
    <row r="37" spans="1:7" ht="12.75">
      <c r="A37" s="153" t="s">
        <v>94</v>
      </c>
      <c r="B37" s="22"/>
      <c r="C37" s="22"/>
      <c r="D37" s="22"/>
      <c r="E37" s="22"/>
      <c r="F37" s="22"/>
      <c r="G37" s="22"/>
    </row>
    <row r="38" spans="1:7" ht="12.75">
      <c r="A38" s="35"/>
      <c r="B38" s="22"/>
      <c r="C38" s="22"/>
      <c r="D38" s="22"/>
      <c r="E38" s="22"/>
      <c r="F38" s="22"/>
      <c r="G38" s="22"/>
    </row>
    <row r="39" spans="1:7" ht="12.75">
      <c r="A39" s="164"/>
      <c r="B39" s="164"/>
      <c r="C39" s="164"/>
      <c r="D39" s="164"/>
      <c r="E39" s="164"/>
      <c r="F39" s="164"/>
      <c r="G39" s="164"/>
    </row>
    <row r="40" spans="1:7" ht="12.75">
      <c r="A40" s="165"/>
      <c r="B40" s="165"/>
      <c r="C40" s="165"/>
      <c r="D40" s="165"/>
      <c r="E40" s="165"/>
      <c r="F40" s="165"/>
      <c r="G40" s="165"/>
    </row>
    <row r="41" spans="1:7" ht="12.75">
      <c r="A41" s="5"/>
      <c r="B41" s="5"/>
      <c r="C41" s="5"/>
      <c r="D41" s="5"/>
      <c r="E41" s="5"/>
      <c r="F41" s="5"/>
      <c r="G41" s="50"/>
    </row>
    <row r="42" spans="1:7" ht="18" customHeight="1">
      <c r="A42" s="24"/>
      <c r="B42" s="24"/>
      <c r="C42" s="24"/>
      <c r="D42" s="24"/>
      <c r="E42" s="24"/>
      <c r="F42" s="24"/>
      <c r="G42" s="24"/>
    </row>
    <row r="43" spans="1:7" ht="18.75" customHeight="1">
      <c r="A43" s="24"/>
      <c r="B43" s="24"/>
      <c r="C43" s="24"/>
      <c r="D43" s="24"/>
      <c r="E43" s="24"/>
      <c r="F43" s="24"/>
      <c r="G43" s="24"/>
    </row>
    <row r="44" spans="1:7" ht="12.75">
      <c r="A44" s="24"/>
      <c r="B44" s="24"/>
      <c r="C44" s="24"/>
      <c r="D44" s="24"/>
      <c r="E44" s="24"/>
      <c r="F44" s="24"/>
      <c r="G44" s="24"/>
    </row>
    <row r="45" spans="1:7" ht="12.75">
      <c r="A45" s="24"/>
      <c r="B45" s="24"/>
      <c r="C45" s="24"/>
      <c r="D45" s="24"/>
      <c r="E45" s="24"/>
      <c r="F45" s="24"/>
      <c r="G45" s="24"/>
    </row>
    <row r="46" spans="1:7" ht="15" customHeight="1">
      <c r="A46" s="24"/>
      <c r="B46" s="24"/>
      <c r="C46" s="24"/>
      <c r="D46" s="24"/>
      <c r="E46" s="24"/>
      <c r="F46" s="24"/>
      <c r="G46" s="24"/>
    </row>
    <row r="47" spans="1:7" ht="15" customHeight="1">
      <c r="A47" s="24"/>
      <c r="B47" s="24"/>
      <c r="C47" s="24"/>
      <c r="D47" s="24"/>
      <c r="E47" s="24"/>
      <c r="F47" s="24"/>
      <c r="G47" s="24"/>
    </row>
    <row r="48" spans="1:7" ht="12.75">
      <c r="A48" s="24"/>
      <c r="B48" s="24"/>
      <c r="C48" s="24"/>
      <c r="D48" s="24"/>
      <c r="E48" s="24"/>
      <c r="F48" s="24"/>
      <c r="G48" s="24"/>
    </row>
    <row r="49" spans="1:7" ht="12.75">
      <c r="A49" s="24"/>
      <c r="B49" s="24"/>
      <c r="C49" s="24"/>
      <c r="D49" s="24"/>
      <c r="E49" s="24"/>
      <c r="F49" s="24"/>
      <c r="G49" s="24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29" t="s">
        <v>135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30" t="s">
        <v>136</v>
      </c>
      <c r="C55" s="30" t="s">
        <v>71</v>
      </c>
      <c r="D55" s="8" t="s">
        <v>5</v>
      </c>
      <c r="E55" s="46" t="s">
        <v>108</v>
      </c>
      <c r="F55" s="46" t="s">
        <v>70</v>
      </c>
      <c r="G55" s="8" t="s">
        <v>5</v>
      </c>
    </row>
    <row r="56" spans="1:7" ht="12.75">
      <c r="A56" s="14"/>
      <c r="B56" s="30"/>
      <c r="C56" s="30"/>
      <c r="D56" s="9"/>
      <c r="E56" s="41"/>
      <c r="F56" s="41"/>
      <c r="G56" s="9"/>
    </row>
    <row r="57" spans="1:7" ht="12.75">
      <c r="A57" s="17" t="s">
        <v>4</v>
      </c>
      <c r="B57" s="12">
        <f>B58+B59</f>
        <v>97899</v>
      </c>
      <c r="C57" s="12">
        <f>C58+C59</f>
        <v>98313</v>
      </c>
      <c r="D57" s="34">
        <f>(+B57-C57)/C57*100</f>
        <v>-0.42110402490006404</v>
      </c>
      <c r="E57" s="12">
        <f>SUM(E58+E59)</f>
        <v>348332</v>
      </c>
      <c r="F57" s="12">
        <f>SUM(F58+F59)</f>
        <v>389014</v>
      </c>
      <c r="G57" s="13">
        <f>(+E57-F57)/F57*100</f>
        <v>-10.457721315942358</v>
      </c>
    </row>
    <row r="58" spans="1:7" ht="12.75">
      <c r="A58" s="14" t="s">
        <v>18</v>
      </c>
      <c r="B58" s="31">
        <v>97899</v>
      </c>
      <c r="C58" s="31">
        <v>98313</v>
      </c>
      <c r="D58" s="11">
        <f>(+B58-C58)/C58*100</f>
        <v>-0.42110402490006404</v>
      </c>
      <c r="E58" s="10">
        <f>SUM(JANUARY!B58+FEBRUARY!B58+MARCH!B58)+B58</f>
        <v>348332</v>
      </c>
      <c r="F58" s="10">
        <f>SUM(JANUARY!C58+FEBRUARY!C58+MARCH!C58)+C58</f>
        <v>389014</v>
      </c>
      <c r="G58" s="11">
        <f>(+E58-F58)/F58*100</f>
        <v>-10.457721315942358</v>
      </c>
    </row>
    <row r="59" spans="1:7" ht="12.75">
      <c r="A59" s="14" t="s">
        <v>19</v>
      </c>
      <c r="B59" s="32">
        <v>0</v>
      </c>
      <c r="C59" s="32">
        <v>0</v>
      </c>
      <c r="D59" s="11">
        <v>0</v>
      </c>
      <c r="E59" s="10">
        <f>SUM(JANUARY!B59+FEBRUARY!B59+MARCH!B59)+B59</f>
        <v>0</v>
      </c>
      <c r="F59" s="10">
        <f>SUM(JANUARY!C59+FEBRUARY!C59+MARCH!C59)+C59</f>
        <v>0</v>
      </c>
      <c r="G59" s="11">
        <v>0</v>
      </c>
    </row>
    <row r="60" spans="1:7" ht="12.75">
      <c r="A60" s="14"/>
      <c r="B60" s="33"/>
      <c r="C60" s="33"/>
      <c r="D60" s="9"/>
      <c r="E60" s="9"/>
      <c r="F60" s="9"/>
      <c r="G60" s="9"/>
    </row>
    <row r="61" spans="1:7" ht="12.75">
      <c r="A61" s="17" t="s">
        <v>9</v>
      </c>
      <c r="B61" s="12">
        <f>B62+B63</f>
        <v>13870</v>
      </c>
      <c r="C61" s="12">
        <f>C62+C63</f>
        <v>16570</v>
      </c>
      <c r="D61" s="34">
        <f>(+B61-C61)/C61*100</f>
        <v>-16.294508147254074</v>
      </c>
      <c r="E61" s="12">
        <f>E62+E63</f>
        <v>47517</v>
      </c>
      <c r="F61" s="12">
        <f>F62+F63</f>
        <v>66875</v>
      </c>
      <c r="G61" s="13">
        <f>(+E61-F61)/F61*100</f>
        <v>-28.946542056074765</v>
      </c>
    </row>
    <row r="62" spans="1:7" ht="12.75">
      <c r="A62" s="35" t="s">
        <v>20</v>
      </c>
      <c r="B62" s="10">
        <v>13788</v>
      </c>
      <c r="C62" s="10">
        <v>16389</v>
      </c>
      <c r="D62" s="11">
        <f>(+B62-C62)/C62*100</f>
        <v>-15.87040087863811</v>
      </c>
      <c r="E62" s="10">
        <f>SUM(JANUARY!B62+FEBRUARY!B62+MARCH!B62)+B62</f>
        <v>47173</v>
      </c>
      <c r="F62" s="10">
        <f>SUM(JANUARY!C62+FEBRUARY!C62+MARCH!C62)+C62</f>
        <v>65934</v>
      </c>
      <c r="G62" s="11">
        <f>(+E62-F62)/F62*100</f>
        <v>-28.45421178754512</v>
      </c>
    </row>
    <row r="63" spans="1:7" ht="12.75">
      <c r="A63" s="35" t="s">
        <v>21</v>
      </c>
      <c r="B63" s="32">
        <v>82</v>
      </c>
      <c r="C63" s="32">
        <v>181</v>
      </c>
      <c r="D63" s="11">
        <f>(+B63-C63)/C63*100</f>
        <v>-54.69613259668509</v>
      </c>
      <c r="E63" s="10">
        <f>SUM(JANUARY!B63+FEBRUARY!B63+MARCH!B63)+B63</f>
        <v>344</v>
      </c>
      <c r="F63" s="10">
        <f>SUM(JANUARY!C63+FEBRUARY!C63+MARCH!C63)+C63</f>
        <v>941</v>
      </c>
      <c r="G63" s="11">
        <f>(+E63-F63)/F63*100</f>
        <v>-63.44314558979809</v>
      </c>
    </row>
    <row r="64" spans="1:7" ht="12.75">
      <c r="A64" s="14"/>
      <c r="B64" s="33"/>
      <c r="C64" s="33"/>
      <c r="D64" s="41"/>
      <c r="E64" s="9"/>
      <c r="F64" s="9"/>
      <c r="G64" s="9"/>
    </row>
    <row r="65" spans="1:7" ht="12.75">
      <c r="A65" s="17" t="s">
        <v>10</v>
      </c>
      <c r="B65" s="36">
        <f>B67+B73+B78+B82+B83+B84+B86+B91+B92+B93+B94</f>
        <v>19476</v>
      </c>
      <c r="C65" s="36">
        <f>C67+C73+C78+C82+C83+C84+C86+C91+C92+C93+C94</f>
        <v>23204</v>
      </c>
      <c r="D65" s="11">
        <f>(+B65-C65)/C65*100</f>
        <v>-16.06619548353732</v>
      </c>
      <c r="E65" s="36">
        <f>E67+E73+E78+E82+E83+E84+E86+E91+E92+E93+E94</f>
        <v>61965</v>
      </c>
      <c r="F65" s="36">
        <f>F67+F73+F78+F82+F83+F84+F86+F91+F92+F93+F94</f>
        <v>85611</v>
      </c>
      <c r="G65" s="13">
        <f>(+E65-F65)/F65*100</f>
        <v>-27.62028244034061</v>
      </c>
    </row>
    <row r="66" spans="1:7" ht="12.75">
      <c r="A66" s="14"/>
      <c r="B66" s="36"/>
      <c r="C66" s="36"/>
      <c r="D66" s="13"/>
      <c r="E66" s="36"/>
      <c r="F66" s="36"/>
      <c r="G66" s="11"/>
    </row>
    <row r="67" spans="1:7" ht="12.75">
      <c r="A67" s="17" t="s">
        <v>23</v>
      </c>
      <c r="B67" s="37">
        <f>SUM(B68:B71)</f>
        <v>7926</v>
      </c>
      <c r="C67" s="37">
        <f>SUM(C68:C71)</f>
        <v>10071</v>
      </c>
      <c r="D67" s="34">
        <f>(+B67-C67)/C67*100</f>
        <v>-21.298778671432828</v>
      </c>
      <c r="E67" s="37">
        <f>SUM(E68:E71)</f>
        <v>24347</v>
      </c>
      <c r="F67" s="37">
        <f>SUM(F68:F71)</f>
        <v>34437</v>
      </c>
      <c r="G67" s="13">
        <f>(+E67-F67)/F67*100</f>
        <v>-29.29988094201005</v>
      </c>
    </row>
    <row r="68" spans="1:7" ht="12.75">
      <c r="A68" s="35" t="s">
        <v>24</v>
      </c>
      <c r="B68" s="10">
        <v>5797</v>
      </c>
      <c r="C68" s="10">
        <v>7682</v>
      </c>
      <c r="D68" s="11">
        <f>(+B68-C68)/C68*100</f>
        <v>-24.537880760218695</v>
      </c>
      <c r="E68" s="10">
        <f>SUM(JANUARY!B68+FEBRUARY!B68+MARCH!B68)+B68</f>
        <v>18167</v>
      </c>
      <c r="F68" s="10">
        <f>SUM(JANUARY!C68+FEBRUARY!C68+MARCH!C68)+C68</f>
        <v>25968</v>
      </c>
      <c r="G68" s="11">
        <f>(+E68-F68)/F68*100</f>
        <v>-30.040819470117068</v>
      </c>
    </row>
    <row r="69" spans="1:7" ht="12.75">
      <c r="A69" s="35" t="s">
        <v>25</v>
      </c>
      <c r="B69" s="10">
        <v>2047</v>
      </c>
      <c r="C69" s="10">
        <v>2316</v>
      </c>
      <c r="D69" s="11">
        <f>(+B69-C69)/C69*100</f>
        <v>-11.614853195164077</v>
      </c>
      <c r="E69" s="10">
        <f>SUM(JANUARY!B69+FEBRUARY!B69+MARCH!B69)+B69</f>
        <v>5956</v>
      </c>
      <c r="F69" s="10">
        <f>SUM(JANUARY!C69+FEBRUARY!C69+MARCH!C69)+C69</f>
        <v>8215</v>
      </c>
      <c r="G69" s="11">
        <f>(+E69-F69)/F69*100</f>
        <v>-27.498478393183202</v>
      </c>
    </row>
    <row r="70" spans="1:7" ht="12.75">
      <c r="A70" s="35" t="s">
        <v>96</v>
      </c>
      <c r="B70" s="10">
        <v>44</v>
      </c>
      <c r="C70" s="10">
        <v>40</v>
      </c>
      <c r="D70" s="11">
        <f>(+B70-C70)/C70*100</f>
        <v>10</v>
      </c>
      <c r="E70" s="10">
        <f>SUM(JANUARY!B70+FEBRUARY!B70+MARCH!B70)+B70</f>
        <v>129</v>
      </c>
      <c r="F70" s="10">
        <f>SUM(JANUARY!C70+FEBRUARY!C70+MARCH!C70)+C70</f>
        <v>120</v>
      </c>
      <c r="G70" s="11">
        <f>(+E70-F70)/F70*100</f>
        <v>7.5</v>
      </c>
    </row>
    <row r="71" spans="1:7" ht="12.75">
      <c r="A71" s="35" t="s">
        <v>26</v>
      </c>
      <c r="B71" s="10">
        <v>38</v>
      </c>
      <c r="C71" s="10">
        <v>33</v>
      </c>
      <c r="D71" s="11">
        <f>(+B71-C71)/C71*100</f>
        <v>15.151515151515152</v>
      </c>
      <c r="E71" s="10">
        <f>SUM(JANUARY!B71+FEBRUARY!B71+MARCH!B71)+B71</f>
        <v>95</v>
      </c>
      <c r="F71" s="10">
        <f>SUM(JANUARY!C71+FEBRUARY!C71+MARCH!C71)+C71</f>
        <v>134</v>
      </c>
      <c r="G71" s="11">
        <f>(+E71-F71)/F71*100</f>
        <v>-29.1044776119403</v>
      </c>
    </row>
    <row r="72" spans="1:7" ht="12.75">
      <c r="A72" s="35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953</v>
      </c>
      <c r="C73" s="12">
        <f>SUM(C74:C76)</f>
        <v>1097</v>
      </c>
      <c r="D73" s="34">
        <f>(+B73-C73)/C73*100</f>
        <v>-13.126709206927986</v>
      </c>
      <c r="E73" s="12">
        <f>SUM(E74:E76)</f>
        <v>3031</v>
      </c>
      <c r="F73" s="12">
        <f>SUM(F74:F76)</f>
        <v>3952</v>
      </c>
      <c r="G73" s="13">
        <f>(+E73-F73)/F73*100</f>
        <v>-23.304655870445345</v>
      </c>
    </row>
    <row r="74" spans="1:7" ht="12.75">
      <c r="A74" s="35" t="s">
        <v>28</v>
      </c>
      <c r="B74" s="10">
        <v>466</v>
      </c>
      <c r="C74" s="10">
        <v>424</v>
      </c>
      <c r="D74" s="11">
        <f>(+B74-C74)/C74*100</f>
        <v>9.90566037735849</v>
      </c>
      <c r="E74" s="10">
        <f>SUM(JANUARY!B74+FEBRUARY!B74+MARCH!B74)+B74</f>
        <v>1615</v>
      </c>
      <c r="F74" s="10">
        <f>SUM(JANUARY!C74+FEBRUARY!C74+MARCH!C74)+C74</f>
        <v>1569</v>
      </c>
      <c r="G74" s="11">
        <f>(+E74-F74)/F74*100</f>
        <v>2.9318036966220524</v>
      </c>
    </row>
    <row r="75" spans="1:7" ht="12.75">
      <c r="A75" s="35" t="s">
        <v>29</v>
      </c>
      <c r="B75" s="10">
        <v>281</v>
      </c>
      <c r="C75" s="10">
        <v>418</v>
      </c>
      <c r="D75" s="11">
        <f>(+B75-C75)/C75*100</f>
        <v>-32.77511961722488</v>
      </c>
      <c r="E75" s="10">
        <f>SUM(JANUARY!B75+FEBRUARY!B75+MARCH!B75)+B75</f>
        <v>844</v>
      </c>
      <c r="F75" s="10">
        <f>SUM(JANUARY!C75+FEBRUARY!C75+MARCH!C75)+C75</f>
        <v>1563</v>
      </c>
      <c r="G75" s="11">
        <f>(+E75-F75)/F75*100</f>
        <v>-46.00127959053103</v>
      </c>
    </row>
    <row r="76" spans="1:7" ht="12.75">
      <c r="A76" s="35" t="s">
        <v>30</v>
      </c>
      <c r="B76" s="10">
        <v>206</v>
      </c>
      <c r="C76" s="10">
        <v>255</v>
      </c>
      <c r="D76" s="11">
        <f>(+B76-C76)/C76*100</f>
        <v>-19.215686274509807</v>
      </c>
      <c r="E76" s="10">
        <f>SUM(JANUARY!B76+FEBRUARY!B76+MARCH!B76)+B76</f>
        <v>572</v>
      </c>
      <c r="F76" s="10">
        <f>SUM(JANUARY!C76+FEBRUARY!C76+MARCH!C76)+C76</f>
        <v>820</v>
      </c>
      <c r="G76" s="11">
        <f>(+E76-F76)/F76*100</f>
        <v>-30.24390243902439</v>
      </c>
    </row>
    <row r="77" spans="1:7" ht="12.75">
      <c r="A77" s="35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956</v>
      </c>
      <c r="C78" s="12">
        <f>SUM(C79:C80)</f>
        <v>769</v>
      </c>
      <c r="D78" s="34">
        <f>(+B78-C78)/C78*100</f>
        <v>24.317295188556567</v>
      </c>
      <c r="E78" s="12">
        <f>SUM(E79:E80)</f>
        <v>2292</v>
      </c>
      <c r="F78" s="12">
        <f>SUM(F79:F80)</f>
        <v>3616</v>
      </c>
      <c r="G78" s="13">
        <f>(+E78-F78)/F78*100</f>
        <v>-36.61504424778761</v>
      </c>
    </row>
    <row r="79" spans="1:7" ht="12.75">
      <c r="A79" s="35" t="s">
        <v>32</v>
      </c>
      <c r="B79" s="10">
        <v>467</v>
      </c>
      <c r="C79" s="10">
        <v>456</v>
      </c>
      <c r="D79" s="11">
        <f>(+B79-C79)/C79*100</f>
        <v>2.4122807017543857</v>
      </c>
      <c r="E79" s="10">
        <f>SUM(JANUARY!B79+FEBRUARY!B79+MARCH!B79)+B79</f>
        <v>973</v>
      </c>
      <c r="F79" s="10">
        <f>SUM(JANUARY!C79+FEBRUARY!C79+MARCH!C79)+C79</f>
        <v>2220</v>
      </c>
      <c r="G79" s="11">
        <f>(+E79-F79)/F79*100</f>
        <v>-56.171171171171174</v>
      </c>
    </row>
    <row r="80" spans="1:7" ht="12.75">
      <c r="A80" s="35" t="s">
        <v>33</v>
      </c>
      <c r="B80" s="10">
        <v>489</v>
      </c>
      <c r="C80" s="10">
        <v>313</v>
      </c>
      <c r="D80" s="11">
        <f>(+B80-C80)/C80*100</f>
        <v>56.23003194888179</v>
      </c>
      <c r="E80" s="10">
        <f>SUM(JANUARY!B80+FEBRUARY!B80+MARCH!B80)+B80</f>
        <v>1319</v>
      </c>
      <c r="F80" s="10">
        <f>SUM(JANUARY!C80+FEBRUARY!C80+MARCH!C80)+C80</f>
        <v>1396</v>
      </c>
      <c r="G80" s="11">
        <f>(+E80-F80)/F80*100</f>
        <v>-5.515759312320917</v>
      </c>
    </row>
    <row r="81" spans="1:7" ht="12.75">
      <c r="A81" s="35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1863</v>
      </c>
      <c r="C82" s="12">
        <v>1344</v>
      </c>
      <c r="D82" s="34">
        <f>(+B82-C82)/C82*100</f>
        <v>38.61607142857143</v>
      </c>
      <c r="E82" s="148">
        <f>SUM(JANUARY!B82+FEBRUARY!B82+MARCH!B82)+B82</f>
        <v>4784</v>
      </c>
      <c r="F82" s="148">
        <f>SUM(JANUARY!C82+FEBRUARY!C82+MARCH!C82)+C82</f>
        <v>4968</v>
      </c>
      <c r="G82" s="13">
        <f>(+E82-F82)/F82*100</f>
        <v>-3.7037037037037033</v>
      </c>
    </row>
    <row r="83" spans="1:7" ht="12.75">
      <c r="A83" s="17" t="s">
        <v>35</v>
      </c>
      <c r="B83" s="12">
        <v>562</v>
      </c>
      <c r="C83" s="12">
        <v>335</v>
      </c>
      <c r="D83" s="11">
        <f>(+B83-C83)/C83*100</f>
        <v>67.76119402985074</v>
      </c>
      <c r="E83" s="148">
        <f>SUM(JANUARY!B83+FEBRUARY!B83+MARCH!B83)+B83</f>
        <v>1642</v>
      </c>
      <c r="F83" s="148">
        <f>SUM(JANUARY!C83+FEBRUARY!C83+MARCH!C83)+C83</f>
        <v>1498</v>
      </c>
      <c r="G83" s="13">
        <f>(+E83-F83)/F83*100</f>
        <v>9.612817089452603</v>
      </c>
    </row>
    <row r="84" spans="1:7" ht="12.75">
      <c r="A84" s="17" t="s">
        <v>36</v>
      </c>
      <c r="B84" s="12">
        <v>342</v>
      </c>
      <c r="C84" s="12">
        <v>446</v>
      </c>
      <c r="D84" s="34">
        <f>(+B84-C84)/C84*100</f>
        <v>-23.318385650224215</v>
      </c>
      <c r="E84" s="148">
        <f>SUM(JANUARY!B84+FEBRUARY!B84+MARCH!B84)+B84</f>
        <v>889</v>
      </c>
      <c r="F84" s="148">
        <f>SUM(JANUARY!C84+FEBRUARY!C84+MARCH!C84)+C84</f>
        <v>1372</v>
      </c>
      <c r="G84" s="13">
        <f>(+E84-F84)/F84*100</f>
        <v>-35.204081632653065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3136</v>
      </c>
      <c r="C86" s="12">
        <f>SUM(C87:C89)</f>
        <v>3755</v>
      </c>
      <c r="D86" s="34">
        <f>(+B86-C86)/C86*100</f>
        <v>-16.48468708388815</v>
      </c>
      <c r="E86" s="12">
        <f>SUM(E87:E89)</f>
        <v>10792</v>
      </c>
      <c r="F86" s="12">
        <f>SUM(F87:F89)</f>
        <v>15424</v>
      </c>
      <c r="G86" s="13">
        <f>(+E86-F86)/F86*100</f>
        <v>-30.031120331950206</v>
      </c>
    </row>
    <row r="87" spans="1:7" ht="12.75">
      <c r="A87" s="35" t="s">
        <v>38</v>
      </c>
      <c r="B87" s="10">
        <v>772</v>
      </c>
      <c r="C87" s="10">
        <v>810</v>
      </c>
      <c r="D87" s="11">
        <f>(+B87-C87)/C87*100</f>
        <v>-4.691358024691358</v>
      </c>
      <c r="E87" s="10">
        <f>SUM(JANUARY!B87+FEBRUARY!B87+MARCH!B87)+B87</f>
        <v>2825</v>
      </c>
      <c r="F87" s="10">
        <f>SUM(JANUARY!C87+FEBRUARY!C87+MARCH!C87)+C87</f>
        <v>3119</v>
      </c>
      <c r="G87" s="11">
        <f>(+E87-F87)/F87*100</f>
        <v>-9.426098108368066</v>
      </c>
    </row>
    <row r="88" spans="1:7" ht="12.75">
      <c r="A88" s="35" t="s">
        <v>39</v>
      </c>
      <c r="B88" s="10">
        <v>2127</v>
      </c>
      <c r="C88" s="10">
        <v>2759</v>
      </c>
      <c r="D88" s="11">
        <f>(+B88-C88)/C88*100</f>
        <v>-22.90685030808264</v>
      </c>
      <c r="E88" s="10">
        <f>SUM(JANUARY!B88+FEBRUARY!B88+MARCH!B88)+B88</f>
        <v>7160</v>
      </c>
      <c r="F88" s="10">
        <f>SUM(JANUARY!C88+FEBRUARY!C88+MARCH!C88)+C88</f>
        <v>11427</v>
      </c>
      <c r="G88" s="11">
        <f>(+E88-F88)/F88*100</f>
        <v>-37.34138444036055</v>
      </c>
    </row>
    <row r="89" spans="1:7" ht="12.75">
      <c r="A89" s="35" t="s">
        <v>40</v>
      </c>
      <c r="B89" s="10">
        <v>237</v>
      </c>
      <c r="C89" s="10">
        <v>186</v>
      </c>
      <c r="D89" s="11">
        <f>(+B89-C89)/C89*100</f>
        <v>27.419354838709676</v>
      </c>
      <c r="E89" s="10">
        <f>SUM(JANUARY!B89+FEBRUARY!B89+MARCH!B89)+B89</f>
        <v>807</v>
      </c>
      <c r="F89" s="10">
        <f>SUM(JANUARY!C89+FEBRUARY!C89+MARCH!C89)+C89</f>
        <v>878</v>
      </c>
      <c r="G89" s="11">
        <f>(+E89-F89)/F89*100</f>
        <v>-8.086560364464694</v>
      </c>
    </row>
    <row r="90" spans="1:7" ht="12.75">
      <c r="A90" s="35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2404</v>
      </c>
      <c r="C91" s="12">
        <v>3568</v>
      </c>
      <c r="D91" s="34">
        <f>(+B91-C91)/C91*100</f>
        <v>-32.62331838565022</v>
      </c>
      <c r="E91" s="148">
        <f>SUM(JANUARY!B91+FEBRUARY!B91+MARCH!B91)+B91</f>
        <v>8987</v>
      </c>
      <c r="F91" s="148">
        <f>SUM(JANUARY!C91+FEBRUARY!C91+MARCH!C91)+C91</f>
        <v>13568</v>
      </c>
      <c r="G91" s="13">
        <f>(+E91-F91)/F91*100</f>
        <v>-33.76326650943396</v>
      </c>
    </row>
    <row r="92" spans="1:7" ht="12.75">
      <c r="A92" s="17" t="s">
        <v>42</v>
      </c>
      <c r="B92" s="12">
        <v>18</v>
      </c>
      <c r="C92" s="12">
        <v>35</v>
      </c>
      <c r="D92" s="34">
        <f>(+B92-C92)/C92*100</f>
        <v>-48.57142857142857</v>
      </c>
      <c r="E92" s="148">
        <f>SUM(JANUARY!B92+FEBRUARY!B92+MARCH!B92)+B92</f>
        <v>40</v>
      </c>
      <c r="F92" s="148">
        <f>SUM(JANUARY!C92+FEBRUARY!C92+MARCH!C92)+C92</f>
        <v>60</v>
      </c>
      <c r="G92" s="13">
        <f>(+E92-F92)/F92*100</f>
        <v>-33.33333333333333</v>
      </c>
    </row>
    <row r="93" spans="1:7" ht="12.75">
      <c r="A93" s="17" t="s">
        <v>43</v>
      </c>
      <c r="B93" s="12">
        <v>76</v>
      </c>
      <c r="C93" s="12">
        <v>93</v>
      </c>
      <c r="D93" s="34">
        <f>(+B93-C93)/C93*100</f>
        <v>-18.27956989247312</v>
      </c>
      <c r="E93" s="148">
        <f>SUM(JANUARY!B93+FEBRUARY!B93+MARCH!B93)+B93</f>
        <v>288</v>
      </c>
      <c r="F93" s="148">
        <f>SUM(JANUARY!C93+FEBRUARY!C93+MARCH!C93)+C93</f>
        <v>409</v>
      </c>
      <c r="G93" s="13">
        <f>(+E93-F93)/F93*100</f>
        <v>-29.584352078239608</v>
      </c>
    </row>
    <row r="94" spans="1:7" ht="12.75">
      <c r="A94" s="17" t="s">
        <v>44</v>
      </c>
      <c r="B94" s="12">
        <v>1240</v>
      </c>
      <c r="C94" s="12">
        <v>1691</v>
      </c>
      <c r="D94" s="34">
        <f>(+B94-C94)/C94*100</f>
        <v>-26.670609107037258</v>
      </c>
      <c r="E94" s="148">
        <f>SUM(JANUARY!B94+FEBRUARY!B94+MARCH!B94)+B94</f>
        <v>4873</v>
      </c>
      <c r="F94" s="148">
        <f>SUM(JANUARY!C94+FEBRUARY!C94+MARCH!C94)+C94</f>
        <v>6307</v>
      </c>
      <c r="G94" s="13">
        <f>(+E94-F94)/F94*100</f>
        <v>-22.736641826541938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131245</v>
      </c>
      <c r="C96" s="12">
        <f>SUM(C57+C61+C65)</f>
        <v>138087</v>
      </c>
      <c r="D96" s="13">
        <f>(+B96-C96)/C96*100</f>
        <v>-4.954847306408279</v>
      </c>
      <c r="E96" s="12">
        <f>SUM(E57+E61+E65)</f>
        <v>457814</v>
      </c>
      <c r="F96" s="12">
        <f>SUM(F57+F61+F65)</f>
        <v>541500</v>
      </c>
      <c r="G96" s="13">
        <f>(+E96-F96)/F96*100</f>
        <v>-15.454478301015698</v>
      </c>
    </row>
    <row r="97" spans="1:7" ht="12.75">
      <c r="A97" s="165">
        <f ca="1">NOW()</f>
        <v>40249.428587152775</v>
      </c>
      <c r="B97" s="165"/>
      <c r="C97" s="165"/>
      <c r="D97" s="165"/>
      <c r="E97" s="165"/>
      <c r="F97" s="165"/>
      <c r="G97" s="165"/>
    </row>
    <row r="98" ht="12.75">
      <c r="A98" s="22"/>
    </row>
  </sheetData>
  <sheetProtection/>
  <mergeCells count="3">
    <mergeCell ref="A39:G39"/>
    <mergeCell ref="A40:G40"/>
    <mergeCell ref="A97:G97"/>
  </mergeCells>
  <printOptions horizontalCentered="1"/>
  <pageMargins left="0.75" right="0.75" top="1" bottom="0.5" header="0.5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D92" sqref="D92"/>
    </sheetView>
  </sheetViews>
  <sheetFormatPr defaultColWidth="9.625" defaultRowHeight="12.75"/>
  <cols>
    <col min="1" max="1" width="18.00390625" style="54" customWidth="1"/>
    <col min="2" max="3" width="11.625" style="54" customWidth="1"/>
    <col min="4" max="4" width="7.625" style="54" customWidth="1"/>
    <col min="5" max="6" width="11.625" style="54" customWidth="1"/>
    <col min="7" max="7" width="7.625" style="54" customWidth="1"/>
    <col min="8" max="16384" width="9.625" style="54" customWidth="1"/>
  </cols>
  <sheetData>
    <row r="1" spans="1:7" ht="15" customHeight="1">
      <c r="A1" s="53" t="s">
        <v>0</v>
      </c>
      <c r="B1" s="53"/>
      <c r="C1" s="53"/>
      <c r="D1" s="53"/>
      <c r="E1" s="53"/>
      <c r="F1" s="53"/>
      <c r="G1" s="53"/>
    </row>
    <row r="2" spans="1:7" ht="15" customHeight="1">
      <c r="A2" s="55"/>
      <c r="B2" s="55"/>
      <c r="C2" s="55"/>
      <c r="D2" s="55"/>
      <c r="E2" s="55"/>
      <c r="F2" s="55"/>
      <c r="G2" s="55"/>
    </row>
    <row r="3" spans="1:7" ht="15" customHeight="1">
      <c r="A3" s="55" t="s">
        <v>109</v>
      </c>
      <c r="B3" s="55"/>
      <c r="C3" s="56"/>
      <c r="D3" s="55"/>
      <c r="E3" s="55"/>
      <c r="F3" s="55"/>
      <c r="G3" s="55"/>
    </row>
    <row r="4" spans="1:7" ht="12.75" customHeight="1">
      <c r="A4" s="57"/>
      <c r="B4" s="53"/>
      <c r="C4" s="58"/>
      <c r="D4" s="53"/>
      <c r="E4" s="53"/>
      <c r="F4" s="53"/>
      <c r="G4" s="53"/>
    </row>
    <row r="5" spans="1:7" ht="18.75" customHeight="1">
      <c r="A5" s="1" t="s">
        <v>1</v>
      </c>
      <c r="B5" s="53"/>
      <c r="C5" s="58"/>
      <c r="D5" s="53"/>
      <c r="E5" s="53"/>
      <c r="F5" s="53"/>
      <c r="G5" s="53"/>
    </row>
    <row r="6" spans="1:7" ht="12.75" customHeight="1">
      <c r="A6" s="59"/>
      <c r="B6" s="59"/>
      <c r="C6" s="60"/>
      <c r="D6" s="61"/>
      <c r="E6" s="61"/>
      <c r="F6" s="60"/>
      <c r="G6" s="59"/>
    </row>
    <row r="7" spans="1:7" ht="7.5" customHeight="1">
      <c r="A7" s="59"/>
      <c r="B7" s="59"/>
      <c r="C7" s="59"/>
      <c r="D7" s="59"/>
      <c r="E7" s="59"/>
      <c r="F7" s="59"/>
      <c r="G7" s="59"/>
    </row>
    <row r="8" spans="1:7" ht="4.5" customHeight="1">
      <c r="A8" s="59"/>
      <c r="B8" s="59"/>
      <c r="C8" s="59"/>
      <c r="D8" s="59"/>
      <c r="E8" s="59"/>
      <c r="F8" s="59"/>
      <c r="G8" s="59"/>
    </row>
    <row r="9" spans="1:7" ht="12.75" customHeight="1">
      <c r="A9" s="59"/>
      <c r="B9" s="62" t="s">
        <v>110</v>
      </c>
      <c r="C9" s="62" t="s">
        <v>72</v>
      </c>
      <c r="D9" s="63" t="s">
        <v>48</v>
      </c>
      <c r="E9" s="64" t="s">
        <v>111</v>
      </c>
      <c r="F9" s="64" t="s">
        <v>73</v>
      </c>
      <c r="G9" s="63" t="s">
        <v>48</v>
      </c>
    </row>
    <row r="10" spans="1:7" ht="14.25" customHeight="1">
      <c r="A10" s="65" t="s">
        <v>4</v>
      </c>
      <c r="B10" s="66"/>
      <c r="C10" s="66"/>
      <c r="D10" s="66"/>
      <c r="E10" s="66"/>
      <c r="F10" s="66"/>
      <c r="G10" s="66"/>
    </row>
    <row r="11" spans="1:7" ht="12.75" customHeight="1">
      <c r="A11" s="67" t="s">
        <v>6</v>
      </c>
      <c r="B11" s="68">
        <v>83234</v>
      </c>
      <c r="C11" s="68">
        <v>89447</v>
      </c>
      <c r="D11" s="69">
        <f>(+B11-C11)/C11</f>
        <v>-0.06946012722617863</v>
      </c>
      <c r="E11" s="10">
        <f>SUM(JANUARY!B11+FEBRUARY!B11+MARCH!B10+APRIL!B11)+B11</f>
        <v>431566</v>
      </c>
      <c r="F11" s="10">
        <f>SUM(JANUARY!C11+FEBRUARY!C11+MARCH!C10+APRIL!C11)+C11</f>
        <v>478461</v>
      </c>
      <c r="G11" s="69">
        <f>(+E11-F11)/F11</f>
        <v>-0.09801216818089667</v>
      </c>
    </row>
    <row r="12" spans="1:7" ht="12.75" customHeight="1">
      <c r="A12" s="67" t="s">
        <v>7</v>
      </c>
      <c r="B12" s="68">
        <v>165231</v>
      </c>
      <c r="C12" s="68">
        <v>103845</v>
      </c>
      <c r="D12" s="69">
        <f>(+B12-C12)/C12</f>
        <v>0.5911310125668063</v>
      </c>
      <c r="E12" s="10">
        <f>SUM(JANUARY!B12+FEBRUARY!B12+MARCH!B11+APRIL!B12)+B12</f>
        <v>769605</v>
      </c>
      <c r="F12" s="10">
        <f>SUM(JANUARY!C12+FEBRUARY!C12+MARCH!C11+APRIL!C12)+C12</f>
        <v>676139</v>
      </c>
      <c r="G12" s="69">
        <f>(+E12-F12)/F12</f>
        <v>0.13823488957152302</v>
      </c>
    </row>
    <row r="13" spans="1:7" ht="12.75" customHeight="1">
      <c r="A13" s="70" t="s">
        <v>8</v>
      </c>
      <c r="B13" s="71">
        <f>SUM(B11:B12)</f>
        <v>248465</v>
      </c>
      <c r="C13" s="71">
        <f>SUM(C11:C12)</f>
        <v>193292</v>
      </c>
      <c r="D13" s="72">
        <f>(+B13-C13)/C13</f>
        <v>0.2854386110133891</v>
      </c>
      <c r="E13" s="71">
        <f>SUM(E11:E12)</f>
        <v>1201171</v>
      </c>
      <c r="F13" s="71">
        <f>SUM(F11:F12)</f>
        <v>1154600</v>
      </c>
      <c r="G13" s="72">
        <f>(+E13-F13)/F13</f>
        <v>0.04033518101507015</v>
      </c>
    </row>
    <row r="14" spans="1:7" ht="12.75" customHeight="1">
      <c r="A14" s="59"/>
      <c r="B14" s="59"/>
      <c r="C14" s="59"/>
      <c r="D14" s="73" t="s">
        <v>2</v>
      </c>
      <c r="E14" s="68"/>
      <c r="F14" s="68"/>
      <c r="G14" s="73" t="s">
        <v>2</v>
      </c>
    </row>
    <row r="15" spans="1:7" ht="12.75" customHeight="1">
      <c r="A15" s="59"/>
      <c r="B15" s="59"/>
      <c r="C15" s="59"/>
      <c r="D15" s="73" t="s">
        <v>2</v>
      </c>
      <c r="E15" s="68"/>
      <c r="F15" s="68"/>
      <c r="G15" s="73" t="s">
        <v>2</v>
      </c>
    </row>
    <row r="16" spans="1:7" ht="15" customHeight="1">
      <c r="A16" s="65" t="s">
        <v>9</v>
      </c>
      <c r="B16" s="59"/>
      <c r="C16" s="59"/>
      <c r="D16" s="73" t="s">
        <v>2</v>
      </c>
      <c r="E16" s="68"/>
      <c r="F16" s="68"/>
      <c r="G16" s="73" t="s">
        <v>2</v>
      </c>
    </row>
    <row r="17" spans="1:7" ht="12.75" customHeight="1">
      <c r="A17" s="67" t="s">
        <v>6</v>
      </c>
      <c r="B17" s="68">
        <v>12211</v>
      </c>
      <c r="C17" s="68">
        <v>14826</v>
      </c>
      <c r="D17" s="69">
        <f>(+B17-C17)/C17</f>
        <v>-0.17637933360312963</v>
      </c>
      <c r="E17" s="10">
        <f>SUM(JANUARY!B17+FEBRUARY!B17+MARCH!B16+APRIL!B17)+B17</f>
        <v>59728</v>
      </c>
      <c r="F17" s="10">
        <f>SUM(JANUARY!C17+FEBRUARY!C17+MARCH!C16+APRIL!C17)+C17</f>
        <v>81701</v>
      </c>
      <c r="G17" s="69">
        <f>(+E17-F17)/F17</f>
        <v>-0.2689440765718902</v>
      </c>
    </row>
    <row r="18" spans="1:7" ht="12.75" customHeight="1">
      <c r="A18" s="67" t="s">
        <v>7</v>
      </c>
      <c r="B18" s="68">
        <v>40212</v>
      </c>
      <c r="C18" s="68">
        <v>31751</v>
      </c>
      <c r="D18" s="69">
        <f>(+B18-C18)/C18</f>
        <v>0.26647979591193977</v>
      </c>
      <c r="E18" s="10">
        <f>SUM(JANUARY!B18+FEBRUARY!B18+MARCH!B17+APRIL!B18)+B18</f>
        <v>173267</v>
      </c>
      <c r="F18" s="10">
        <f>SUM(JANUARY!C18+FEBRUARY!C18+MARCH!C17+APRIL!C18)+C18</f>
        <v>147632</v>
      </c>
      <c r="G18" s="69">
        <f>(+E18-F18)/F18</f>
        <v>0.17364121599653193</v>
      </c>
    </row>
    <row r="19" spans="1:7" ht="12.75" customHeight="1">
      <c r="A19" s="70" t="s">
        <v>8</v>
      </c>
      <c r="B19" s="71">
        <f>SUM(B17:B18)</f>
        <v>52423</v>
      </c>
      <c r="C19" s="71">
        <f>SUM(C17:C18)</f>
        <v>46577</v>
      </c>
      <c r="D19" s="72">
        <f>(+B19-C19)/C19</f>
        <v>0.1255125920518711</v>
      </c>
      <c r="E19" s="71">
        <f>SUM(E17:E18)</f>
        <v>232995</v>
      </c>
      <c r="F19" s="71">
        <f>SUM(F17:F18)</f>
        <v>229333</v>
      </c>
      <c r="G19" s="72">
        <f>(+E19-F19)/F19</f>
        <v>0.015968046465183815</v>
      </c>
    </row>
    <row r="20" spans="1:7" ht="12.75" customHeight="1">
      <c r="A20" s="60" t="s">
        <v>2</v>
      </c>
      <c r="B20" s="59"/>
      <c r="C20" s="59"/>
      <c r="D20" s="73" t="s">
        <v>2</v>
      </c>
      <c r="E20" s="68"/>
      <c r="F20" s="68"/>
      <c r="G20" s="73" t="s">
        <v>2</v>
      </c>
    </row>
    <row r="21" spans="1:7" ht="12.75" customHeight="1">
      <c r="A21" s="59"/>
      <c r="B21" s="59"/>
      <c r="C21" s="59"/>
      <c r="D21" s="73" t="s">
        <v>2</v>
      </c>
      <c r="E21" s="68"/>
      <c r="F21" s="68"/>
      <c r="G21" s="73" t="s">
        <v>2</v>
      </c>
    </row>
    <row r="22" spans="1:7" ht="15.75" customHeight="1">
      <c r="A22" s="65" t="s">
        <v>10</v>
      </c>
      <c r="B22" s="59"/>
      <c r="C22" s="59"/>
      <c r="D22" s="73" t="s">
        <v>2</v>
      </c>
      <c r="E22" s="68"/>
      <c r="F22" s="68"/>
      <c r="G22" s="73" t="s">
        <v>2</v>
      </c>
    </row>
    <row r="23" spans="1:7" ht="12.75" customHeight="1">
      <c r="A23" s="67" t="s">
        <v>6</v>
      </c>
      <c r="B23" s="68">
        <v>18056</v>
      </c>
      <c r="C23" s="68">
        <v>24210</v>
      </c>
      <c r="D23" s="69">
        <f>(+B23-C23)/C23</f>
        <v>-0.25419248244527054</v>
      </c>
      <c r="E23" s="10">
        <f>SUM(JANUARY!B23+FEBRUARY!B23+MARCH!B22+APRIL!B23)+B23</f>
        <v>80021</v>
      </c>
      <c r="F23" s="10">
        <f>SUM(JANUARY!C23+FEBRUARY!C23+MARCH!C22+APRIL!C23)+C23</f>
        <v>109821</v>
      </c>
      <c r="G23" s="69">
        <f>(+E23-F23)/F23</f>
        <v>-0.27135065242531026</v>
      </c>
    </row>
    <row r="24" spans="1:7" ht="12.75" customHeight="1">
      <c r="A24" s="67" t="s">
        <v>7</v>
      </c>
      <c r="B24" s="68">
        <v>65536</v>
      </c>
      <c r="C24" s="68">
        <v>75194</v>
      </c>
      <c r="D24" s="69">
        <f>(+B24-C24)/C24</f>
        <v>-0.12844109902385828</v>
      </c>
      <c r="E24" s="10">
        <f>SUM(JANUARY!B24+FEBRUARY!B24+MARCH!B23+APRIL!B24)+B24</f>
        <v>551113</v>
      </c>
      <c r="F24" s="10">
        <f>SUM(JANUARY!C24+FEBRUARY!C24+MARCH!C23+APRIL!C24)+C24</f>
        <v>546597</v>
      </c>
      <c r="G24" s="69">
        <f>(+E24-F24)/F24</f>
        <v>0.008262028514609485</v>
      </c>
    </row>
    <row r="25" spans="1:7" ht="12.75" customHeight="1">
      <c r="A25" s="70" t="s">
        <v>8</v>
      </c>
      <c r="B25" s="71">
        <f>SUM(B23:B24)</f>
        <v>83592</v>
      </c>
      <c r="C25" s="71">
        <f>SUM(C23:C24)</f>
        <v>99404</v>
      </c>
      <c r="D25" s="72">
        <f>(+B25-C25)/C25</f>
        <v>-0.15906804555148688</v>
      </c>
      <c r="E25" s="71">
        <f>SUM(E23:E24)</f>
        <v>631134</v>
      </c>
      <c r="F25" s="71">
        <f>SUM(F23:F24)</f>
        <v>656418</v>
      </c>
      <c r="G25" s="72">
        <f>(+E25-F25)/F25</f>
        <v>-0.03851813935632478</v>
      </c>
    </row>
    <row r="26" spans="1:7" ht="12.75" customHeight="1">
      <c r="A26" s="59"/>
      <c r="B26" s="59"/>
      <c r="C26" s="59"/>
      <c r="D26" s="73" t="s">
        <v>2</v>
      </c>
      <c r="E26" s="68"/>
      <c r="F26" s="68"/>
      <c r="G26" s="73" t="s">
        <v>2</v>
      </c>
    </row>
    <row r="27" spans="1:7" ht="12.75" customHeight="1">
      <c r="A27" s="59"/>
      <c r="B27" s="59"/>
      <c r="C27" s="59"/>
      <c r="D27" s="73" t="s">
        <v>2</v>
      </c>
      <c r="E27" s="68"/>
      <c r="F27" s="68"/>
      <c r="G27" s="73" t="s">
        <v>2</v>
      </c>
    </row>
    <row r="28" spans="1:7" ht="15" customHeight="1">
      <c r="A28" s="65" t="s">
        <v>49</v>
      </c>
      <c r="B28" s="59"/>
      <c r="C28" s="59"/>
      <c r="D28" s="73" t="s">
        <v>2</v>
      </c>
      <c r="E28" s="68"/>
      <c r="F28" s="68"/>
      <c r="G28" s="73" t="s">
        <v>2</v>
      </c>
    </row>
    <row r="29" spans="1:7" ht="12.75" customHeight="1">
      <c r="A29" s="67" t="s">
        <v>6</v>
      </c>
      <c r="B29" s="68">
        <f>SUM(B11+B17+B23)</f>
        <v>113501</v>
      </c>
      <c r="C29" s="68">
        <f>SUM(C11+C17+C23)</f>
        <v>128483</v>
      </c>
      <c r="D29" s="69">
        <f>(+B29-C29)/C29</f>
        <v>-0.116606866278029</v>
      </c>
      <c r="E29" s="68">
        <f>SUM(E11+E17+E23)</f>
        <v>571315</v>
      </c>
      <c r="F29" s="68">
        <f>SUM(F11+F17+F23)</f>
        <v>669983</v>
      </c>
      <c r="G29" s="69">
        <f>(+E29-F29)/F29</f>
        <v>-0.147269408328271</v>
      </c>
    </row>
    <row r="30" spans="1:7" ht="12.75" customHeight="1">
      <c r="A30" s="67" t="s">
        <v>7</v>
      </c>
      <c r="B30" s="68">
        <f>SUM(B12+B18+B24)</f>
        <v>270979</v>
      </c>
      <c r="C30" s="68">
        <f>SUM(C12+C18+C24)</f>
        <v>210790</v>
      </c>
      <c r="D30" s="69">
        <f>(+B30-C30)/C30</f>
        <v>0.2855401110109588</v>
      </c>
      <c r="E30" s="68">
        <f>SUM(E12+E18+E24)</f>
        <v>1493985</v>
      </c>
      <c r="F30" s="68">
        <f>SUM(F12+F18+F24)</f>
        <v>1370368</v>
      </c>
      <c r="G30" s="69">
        <f>(+E30-F30)/F30</f>
        <v>0.09020715603399963</v>
      </c>
    </row>
    <row r="31" spans="1:7" ht="12.75" customHeight="1">
      <c r="A31" s="74" t="s">
        <v>8</v>
      </c>
      <c r="B31" s="75">
        <f>SUM(B29:B30)</f>
        <v>384480</v>
      </c>
      <c r="C31" s="75">
        <f>SUM(C29:C30)</f>
        <v>339273</v>
      </c>
      <c r="D31" s="76">
        <f>(+B31-C31)/C31</f>
        <v>0.13324667745443936</v>
      </c>
      <c r="E31" s="75">
        <f>SUM(E29:E30)</f>
        <v>2065300</v>
      </c>
      <c r="F31" s="75">
        <f>SUM(F29:F30)</f>
        <v>2040351</v>
      </c>
      <c r="G31" s="76">
        <f>(+E31-F31)/F31</f>
        <v>0.012227798060235714</v>
      </c>
    </row>
    <row r="32" spans="1:7" ht="12.75" customHeight="1">
      <c r="A32" s="59"/>
      <c r="B32" s="59"/>
      <c r="C32" s="59"/>
      <c r="D32" s="73" t="s">
        <v>2</v>
      </c>
      <c r="E32" s="59"/>
      <c r="F32" s="68"/>
      <c r="G32" s="77"/>
    </row>
    <row r="33" spans="1:7" ht="12.75" customHeight="1">
      <c r="A33" s="59"/>
      <c r="B33" s="59"/>
      <c r="C33" s="59"/>
      <c r="D33" s="78" t="s">
        <v>2</v>
      </c>
      <c r="F33" s="59"/>
      <c r="G33" s="77"/>
    </row>
    <row r="34" spans="1:7" ht="12.75" customHeight="1">
      <c r="A34" s="153" t="s">
        <v>95</v>
      </c>
      <c r="B34" s="59"/>
      <c r="C34" s="59"/>
      <c r="D34" s="59"/>
      <c r="E34" s="59"/>
      <c r="F34" s="59"/>
      <c r="G34" s="77"/>
    </row>
    <row r="35" spans="1:7" ht="12.75" customHeight="1">
      <c r="A35" s="153" t="s">
        <v>92</v>
      </c>
      <c r="B35" s="59"/>
      <c r="C35" s="59"/>
      <c r="D35" s="59"/>
      <c r="E35" s="59"/>
      <c r="F35" s="59"/>
      <c r="G35" s="77"/>
    </row>
    <row r="36" spans="1:7" ht="12.75" customHeight="1">
      <c r="A36" s="153" t="s">
        <v>93</v>
      </c>
      <c r="B36" s="59"/>
      <c r="C36" s="59"/>
      <c r="D36" s="59"/>
      <c r="E36" s="59"/>
      <c r="F36" s="59"/>
      <c r="G36" s="59"/>
    </row>
    <row r="37" spans="1:7" ht="12.75" customHeight="1">
      <c r="A37" s="153" t="s">
        <v>94</v>
      </c>
      <c r="B37" s="59"/>
      <c r="C37" s="59"/>
      <c r="D37" s="59"/>
      <c r="E37" s="59"/>
      <c r="F37" s="59"/>
      <c r="G37" s="59"/>
    </row>
    <row r="38" spans="1:7" ht="18.75" customHeight="1">
      <c r="A38" s="79"/>
      <c r="B38" s="59"/>
      <c r="C38" s="59"/>
      <c r="D38" s="59"/>
      <c r="E38" s="59"/>
      <c r="F38" s="59"/>
      <c r="G38" s="59"/>
    </row>
    <row r="39" spans="1:7" ht="17.25" customHeight="1">
      <c r="A39" s="80" t="s">
        <v>51</v>
      </c>
      <c r="B39" s="81"/>
      <c r="C39" s="81"/>
      <c r="D39" s="81"/>
      <c r="E39" s="81"/>
      <c r="F39" s="81"/>
      <c r="G39" s="81"/>
    </row>
    <row r="40" spans="1:7" ht="12.75" customHeight="1">
      <c r="A40" s="80"/>
      <c r="B40" s="81"/>
      <c r="C40" s="81"/>
      <c r="D40" s="81"/>
      <c r="E40" s="81"/>
      <c r="F40" s="81"/>
      <c r="G40" s="81"/>
    </row>
    <row r="41" spans="1:7" ht="17.25" customHeight="1">
      <c r="A41" s="80"/>
      <c r="B41" s="81"/>
      <c r="C41" s="81"/>
      <c r="D41" s="81"/>
      <c r="E41" s="81"/>
      <c r="F41" s="81"/>
      <c r="G41" s="81"/>
    </row>
    <row r="42" spans="1:7" ht="14.25" customHeight="1">
      <c r="A42" s="80"/>
      <c r="B42" s="81"/>
      <c r="C42" s="81"/>
      <c r="D42" s="81"/>
      <c r="E42" s="81"/>
      <c r="F42" s="81"/>
      <c r="G42" s="81"/>
    </row>
    <row r="43" spans="1:7" ht="24" customHeight="1">
      <c r="A43" s="80"/>
      <c r="B43" s="81"/>
      <c r="C43" s="81"/>
      <c r="D43" s="81"/>
      <c r="E43" s="81"/>
      <c r="F43" s="81"/>
      <c r="G43" s="81"/>
    </row>
    <row r="44" spans="1:7" ht="17.25" customHeight="1">
      <c r="A44" s="80"/>
      <c r="B44" s="81"/>
      <c r="C44" s="81"/>
      <c r="D44" s="81"/>
      <c r="E44" s="81"/>
      <c r="F44" s="81"/>
      <c r="G44" s="81"/>
    </row>
    <row r="45" spans="1:7" ht="16.5" customHeight="1">
      <c r="A45" s="81"/>
      <c r="B45" s="81"/>
      <c r="C45" s="81"/>
      <c r="D45" s="81"/>
      <c r="E45" s="81"/>
      <c r="F45" s="81"/>
      <c r="G45" s="82"/>
    </row>
    <row r="46" spans="1:7" ht="20.25" customHeight="1">
      <c r="A46" s="83"/>
      <c r="B46" s="83"/>
      <c r="C46" s="84"/>
      <c r="D46" s="83"/>
      <c r="E46" s="83"/>
      <c r="F46" s="83"/>
      <c r="G46" s="83"/>
    </row>
    <row r="47" spans="1:7" ht="15" customHeight="1">
      <c r="A47" s="83"/>
      <c r="B47" s="83"/>
      <c r="C47" s="84"/>
      <c r="D47" s="83"/>
      <c r="E47" s="83"/>
      <c r="F47" s="83"/>
      <c r="G47" s="83"/>
    </row>
    <row r="48" spans="1:7" ht="19.5" customHeight="1">
      <c r="A48" s="83"/>
      <c r="B48" s="83"/>
      <c r="C48" s="84"/>
      <c r="D48" s="83"/>
      <c r="E48" s="83"/>
      <c r="F48" s="83"/>
      <c r="G48" s="83"/>
    </row>
    <row r="49" spans="1:7" ht="13.5" customHeight="1">
      <c r="A49" s="83"/>
      <c r="B49" s="83"/>
      <c r="C49" s="84"/>
      <c r="D49" s="83"/>
      <c r="E49" s="83"/>
      <c r="F49" s="83"/>
      <c r="G49" s="83"/>
    </row>
    <row r="50" spans="1:7" ht="15.75">
      <c r="A50" s="83" t="s">
        <v>13</v>
      </c>
      <c r="B50" s="83"/>
      <c r="C50" s="84"/>
      <c r="D50" s="83"/>
      <c r="E50" s="83"/>
      <c r="F50" s="83"/>
      <c r="G50" s="83"/>
    </row>
    <row r="51" spans="1:7" ht="15.75">
      <c r="A51" s="83" t="s">
        <v>14</v>
      </c>
      <c r="B51" s="83"/>
      <c r="C51" s="84"/>
      <c r="D51" s="83"/>
      <c r="E51" s="83"/>
      <c r="F51" s="83"/>
      <c r="G51" s="83"/>
    </row>
    <row r="52" spans="1:7" ht="15.75">
      <c r="A52" s="85" t="s">
        <v>110</v>
      </c>
      <c r="B52" s="84"/>
      <c r="C52" s="84"/>
      <c r="D52" s="83"/>
      <c r="E52" s="83"/>
      <c r="F52" s="83"/>
      <c r="G52" s="83"/>
    </row>
    <row r="53" spans="1:7" ht="12.75">
      <c r="A53" s="86"/>
      <c r="B53" s="86"/>
      <c r="C53" s="86"/>
      <c r="D53" s="86"/>
      <c r="E53" s="86"/>
      <c r="F53" s="86"/>
      <c r="G53" s="86"/>
    </row>
    <row r="54" spans="1:7" ht="12.75">
      <c r="A54" s="59"/>
      <c r="B54" s="59"/>
      <c r="C54" s="65"/>
      <c r="D54" s="65"/>
      <c r="E54" s="87"/>
      <c r="F54" s="81"/>
      <c r="G54" s="70"/>
    </row>
    <row r="55" spans="1:7" ht="12.75">
      <c r="A55" s="88" t="s">
        <v>16</v>
      </c>
      <c r="B55" s="89" t="s">
        <v>137</v>
      </c>
      <c r="C55" s="89" t="s">
        <v>74</v>
      </c>
      <c r="D55" s="63" t="s">
        <v>5</v>
      </c>
      <c r="E55" s="64" t="s">
        <v>111</v>
      </c>
      <c r="F55" s="64" t="s">
        <v>73</v>
      </c>
      <c r="G55" s="63" t="s">
        <v>5</v>
      </c>
    </row>
    <row r="56" spans="1:7" ht="12.75">
      <c r="A56" s="88"/>
      <c r="B56" s="89"/>
      <c r="C56" s="89"/>
      <c r="D56" s="66"/>
      <c r="E56" s="90"/>
      <c r="F56" s="90"/>
      <c r="G56" s="70"/>
    </row>
    <row r="57" spans="1:7" ht="12.75">
      <c r="A57" s="65" t="s">
        <v>4</v>
      </c>
      <c r="B57" s="71">
        <f>B58+B59</f>
        <v>83234</v>
      </c>
      <c r="C57" s="71">
        <f>C58+C59</f>
        <v>89447</v>
      </c>
      <c r="D57" s="72">
        <f>(+B57-C57)/C57</f>
        <v>-0.06946012722617863</v>
      </c>
      <c r="E57" s="71">
        <f>SUM(E58+E59)</f>
        <v>431566</v>
      </c>
      <c r="F57" s="71">
        <f>SUM(F58+F59)</f>
        <v>478461</v>
      </c>
      <c r="G57" s="72">
        <f>(+E57-F57)/F57</f>
        <v>-0.09801216818089667</v>
      </c>
    </row>
    <row r="58" spans="1:7" ht="12.75">
      <c r="A58" s="88" t="s">
        <v>18</v>
      </c>
      <c r="B58" s="31">
        <v>83234</v>
      </c>
      <c r="C58" s="31">
        <v>89447</v>
      </c>
      <c r="D58" s="69">
        <f>(+B58-C58)/C58</f>
        <v>-0.06946012722617863</v>
      </c>
      <c r="E58" s="10">
        <f>SUM(JANUARY!B58+FEBRUARY!B58+MARCH!B58+APRIL!B58)+B58</f>
        <v>431566</v>
      </c>
      <c r="F58" s="10">
        <f>SUM(JANUARY!C58+FEBRUARY!C58+MARCH!C58+APRIL!C58)+C58</f>
        <v>478461</v>
      </c>
      <c r="G58" s="69">
        <f>(+E58-F58)/F58</f>
        <v>-0.09801216818089667</v>
      </c>
    </row>
    <row r="59" spans="1:7" ht="12.75">
      <c r="A59" s="88" t="s">
        <v>19</v>
      </c>
      <c r="B59" s="91">
        <v>0</v>
      </c>
      <c r="C59" s="91"/>
      <c r="D59" s="69">
        <v>0</v>
      </c>
      <c r="E59" s="10">
        <f>SUM(JANUARY!B59+FEBRUARY!B59+MARCH!B59+APRIL!B59)+B59</f>
        <v>0</v>
      </c>
      <c r="F59" s="10">
        <f>SUM(JANUARY!C59+FEBRUARY!C59+MARCH!C59+APRIL!C59)+C59</f>
        <v>0</v>
      </c>
      <c r="G59" s="69">
        <v>0</v>
      </c>
    </row>
    <row r="60" spans="1:7" ht="12.75">
      <c r="A60" s="88"/>
      <c r="B60" s="92"/>
      <c r="C60" s="92"/>
      <c r="D60" s="93"/>
      <c r="E60" s="70"/>
      <c r="F60" s="70"/>
      <c r="G60" s="93"/>
    </row>
    <row r="61" spans="1:7" ht="12.75">
      <c r="A61" s="65" t="s">
        <v>9</v>
      </c>
      <c r="B61" s="71">
        <f>B62+B63</f>
        <v>12211</v>
      </c>
      <c r="C61" s="71">
        <f>C62+C63</f>
        <v>14826</v>
      </c>
      <c r="D61" s="72">
        <f>(+B61-C61)/C61</f>
        <v>-0.17637933360312963</v>
      </c>
      <c r="E61" s="71">
        <f>E62+E63</f>
        <v>59728</v>
      </c>
      <c r="F61" s="71">
        <f>F62+F63</f>
        <v>81701</v>
      </c>
      <c r="G61" s="72">
        <f>(+E61-F61)/F61</f>
        <v>-0.2689440765718902</v>
      </c>
    </row>
    <row r="62" spans="1:7" ht="12.75">
      <c r="A62" s="60" t="s">
        <v>20</v>
      </c>
      <c r="B62" s="68">
        <v>12094</v>
      </c>
      <c r="C62" s="68">
        <v>14627</v>
      </c>
      <c r="D62" s="69">
        <f>(+B62-C62)/C62</f>
        <v>-0.17317289943255623</v>
      </c>
      <c r="E62" s="10">
        <f>SUM(JANUARY!B62+FEBRUARY!B62+MARCH!B62+APRIL!B62)+B62</f>
        <v>59267</v>
      </c>
      <c r="F62" s="10">
        <f>SUM(JANUARY!C62+FEBRUARY!C62+MARCH!C62+APRIL!C62)+C62</f>
        <v>80561</v>
      </c>
      <c r="G62" s="69">
        <f>(+E62-F62)/F62</f>
        <v>-0.26432144586090045</v>
      </c>
    </row>
    <row r="63" spans="1:7" ht="12.75">
      <c r="A63" s="60" t="s">
        <v>21</v>
      </c>
      <c r="B63" s="94">
        <v>117</v>
      </c>
      <c r="C63" s="94">
        <v>199</v>
      </c>
      <c r="D63" s="69">
        <f>(+B63-C63)/C63</f>
        <v>-0.4120603015075377</v>
      </c>
      <c r="E63" s="10">
        <f>SUM(JANUARY!B63+FEBRUARY!B63+MARCH!B63+APRIL!B63)+B63</f>
        <v>461</v>
      </c>
      <c r="F63" s="10">
        <f>SUM(JANUARY!C63+FEBRUARY!C63+MARCH!C63+APRIL!C63)+C63</f>
        <v>1140</v>
      </c>
      <c r="G63" s="69">
        <f>(+E63-F63)/F63</f>
        <v>-0.5956140350877193</v>
      </c>
    </row>
    <row r="64" spans="1:7" ht="12.75">
      <c r="A64" s="88"/>
      <c r="B64" s="92"/>
      <c r="C64" s="92"/>
      <c r="D64" s="93"/>
      <c r="E64" s="70"/>
      <c r="F64" s="70"/>
      <c r="G64" s="93"/>
    </row>
    <row r="65" spans="1:7" ht="12.75">
      <c r="A65" s="88" t="s">
        <v>22</v>
      </c>
      <c r="B65" s="36">
        <f>B67+B73+B78+B82+B83+B84+B86+B91+B92+B93+B94</f>
        <v>18056</v>
      </c>
      <c r="C65" s="36">
        <f>C67+C73+C78+C82+C83+C84+C86+C91+C92+C93+C94</f>
        <v>24210</v>
      </c>
      <c r="D65" s="72">
        <f>(+B65-C65)/C65</f>
        <v>-0.25419248244527054</v>
      </c>
      <c r="E65" s="36">
        <f>E67+E73+E78+E82+E83+E84+E86+E91+E92+E93+E94</f>
        <v>80021</v>
      </c>
      <c r="F65" s="36">
        <f>F67+F73+F78+F82+F83+F84+F86+F91+F92+F93+F94</f>
        <v>109821</v>
      </c>
      <c r="G65" s="72">
        <f>(+E65-F65)/F65</f>
        <v>-0.27135065242531026</v>
      </c>
    </row>
    <row r="66" spans="1:7" ht="12.75">
      <c r="A66" s="88"/>
      <c r="B66" s="36"/>
      <c r="C66" s="36"/>
      <c r="D66" s="72"/>
      <c r="E66" s="36"/>
      <c r="F66" s="36"/>
      <c r="G66" s="69"/>
    </row>
    <row r="67" spans="1:7" ht="12.75">
      <c r="A67" s="65" t="s">
        <v>23</v>
      </c>
      <c r="B67" s="37">
        <f>SUM(B68:B71)</f>
        <v>7880</v>
      </c>
      <c r="C67" s="37">
        <f>SUM(C68:C71)</f>
        <v>10472</v>
      </c>
      <c r="D67" s="72">
        <f>(+B67-C67)/C67</f>
        <v>-0.2475171886936593</v>
      </c>
      <c r="E67" s="37">
        <f>SUM(E68:E71)</f>
        <v>32227</v>
      </c>
      <c r="F67" s="37">
        <f>SUM(F68:F71)</f>
        <v>44909</v>
      </c>
      <c r="G67" s="72">
        <f>(+E67-F67)/F67</f>
        <v>-0.28239328419693155</v>
      </c>
    </row>
    <row r="68" spans="1:7" ht="12.75">
      <c r="A68" s="60" t="s">
        <v>24</v>
      </c>
      <c r="B68" s="68">
        <v>5979</v>
      </c>
      <c r="C68" s="68">
        <v>7966</v>
      </c>
      <c r="D68" s="69">
        <f>(+B68-C68)/C68</f>
        <v>-0.2494350991714788</v>
      </c>
      <c r="E68" s="10">
        <f>SUM(JANUARY!B68+FEBRUARY!B68+MARCH!B68+APRIL!B68)+B68</f>
        <v>24146</v>
      </c>
      <c r="F68" s="10">
        <f>SUM(JANUARY!C68+FEBRUARY!C68+MARCH!C68+APRIL!C68)+C68</f>
        <v>33934</v>
      </c>
      <c r="G68" s="69">
        <f>(+E68-F68)/F68</f>
        <v>-0.2884422702893853</v>
      </c>
    </row>
    <row r="69" spans="1:7" ht="12.75">
      <c r="A69" s="60" t="s">
        <v>25</v>
      </c>
      <c r="B69" s="68">
        <v>1792</v>
      </c>
      <c r="C69" s="68">
        <v>2397</v>
      </c>
      <c r="D69" s="69">
        <f>(+B69-C69)/C69</f>
        <v>-0.2523988318731748</v>
      </c>
      <c r="E69" s="10">
        <f>SUM(JANUARY!B69+FEBRUARY!B69+MARCH!B69+APRIL!B69)+B69</f>
        <v>7748</v>
      </c>
      <c r="F69" s="10">
        <f>SUM(JANUARY!C69+FEBRUARY!C69+MARCH!C69+APRIL!C69)+C69</f>
        <v>10612</v>
      </c>
      <c r="G69" s="69">
        <f>(+E69-F69)/F69</f>
        <v>-0.2698831511496419</v>
      </c>
    </row>
    <row r="70" spans="1:7" ht="12.75">
      <c r="A70" s="35" t="s">
        <v>96</v>
      </c>
      <c r="B70" s="10">
        <v>56</v>
      </c>
      <c r="C70" s="10">
        <v>72</v>
      </c>
      <c r="D70" s="11">
        <f>(+B70-C70)/C70*100</f>
        <v>-22.22222222222222</v>
      </c>
      <c r="E70" s="10">
        <f>SUM(JANUARY!B70+FEBRUARY!B70+MARCH!B70+APRIL!B70)+B70</f>
        <v>185</v>
      </c>
      <c r="F70" s="10">
        <f>SUM(JANUARY!C70+FEBRUARY!C70+MARCH!C70+APRIL!C70)+C70</f>
        <v>192</v>
      </c>
      <c r="G70" s="11">
        <f>(+E70-F70)/F70*100</f>
        <v>-3.6458333333333335</v>
      </c>
    </row>
    <row r="71" spans="1:7" ht="12.75">
      <c r="A71" s="60" t="s">
        <v>26</v>
      </c>
      <c r="B71" s="68">
        <v>53</v>
      </c>
      <c r="C71" s="68">
        <v>37</v>
      </c>
      <c r="D71" s="69">
        <f>(+B71-C71)/C71</f>
        <v>0.43243243243243246</v>
      </c>
      <c r="E71" s="10">
        <f>SUM(JANUARY!B71+FEBRUARY!B71+MARCH!B71+APRIL!B71)+B71</f>
        <v>148</v>
      </c>
      <c r="F71" s="10">
        <f>SUM(JANUARY!C71+FEBRUARY!C71+MARCH!C71+APRIL!C71)+C71</f>
        <v>171</v>
      </c>
      <c r="G71" s="69">
        <f>(+E71-F71)/F71</f>
        <v>-0.13450292397660818</v>
      </c>
    </row>
    <row r="72" spans="1:7" ht="12.75">
      <c r="A72" s="60"/>
      <c r="B72" s="68"/>
      <c r="C72" s="68"/>
      <c r="D72" s="69"/>
      <c r="E72" s="68"/>
      <c r="F72" s="68"/>
      <c r="G72" s="69"/>
    </row>
    <row r="73" spans="1:7" ht="12.75">
      <c r="A73" s="65" t="s">
        <v>27</v>
      </c>
      <c r="B73" s="71">
        <f>SUM(B74:B76)</f>
        <v>1137</v>
      </c>
      <c r="C73" s="71">
        <f>SUM(C74:C76)</f>
        <v>1169</v>
      </c>
      <c r="D73" s="72">
        <f>(+B73-C73)/C73</f>
        <v>-0.02737382378100941</v>
      </c>
      <c r="E73" s="71">
        <f>SUM(E74:E76)</f>
        <v>4168</v>
      </c>
      <c r="F73" s="71">
        <f>SUM(F74:F76)</f>
        <v>5121</v>
      </c>
      <c r="G73" s="72">
        <f>(+E73-F73)/F73</f>
        <v>-0.18609646553407538</v>
      </c>
    </row>
    <row r="74" spans="1:7" ht="12.75">
      <c r="A74" s="60" t="s">
        <v>28</v>
      </c>
      <c r="B74" s="68">
        <v>457</v>
      </c>
      <c r="C74" s="68">
        <v>404</v>
      </c>
      <c r="D74" s="69">
        <f>(+B74-C74)/C74</f>
        <v>0.1311881188118812</v>
      </c>
      <c r="E74" s="10">
        <f>SUM(JANUARY!B74+FEBRUARY!B74+MARCH!B74+APRIL!B74)+B74</f>
        <v>2072</v>
      </c>
      <c r="F74" s="10">
        <f>SUM(JANUARY!C74+FEBRUARY!C74+MARCH!C74+APRIL!C74)+C74</f>
        <v>1973</v>
      </c>
      <c r="G74" s="69">
        <f>(+E74-F74)/F74</f>
        <v>0.050177394830207805</v>
      </c>
    </row>
    <row r="75" spans="1:7" ht="12.75">
      <c r="A75" s="60" t="s">
        <v>29</v>
      </c>
      <c r="B75" s="68">
        <v>347</v>
      </c>
      <c r="C75" s="68">
        <v>434</v>
      </c>
      <c r="D75" s="69">
        <f>(+B75-C75)/C75</f>
        <v>-0.20046082949308755</v>
      </c>
      <c r="E75" s="10">
        <f>SUM(JANUARY!B75+FEBRUARY!B75+MARCH!B75+APRIL!B75)+B75</f>
        <v>1191</v>
      </c>
      <c r="F75" s="10">
        <f>SUM(JANUARY!C75+FEBRUARY!C75+MARCH!C75+APRIL!C75)+C75</f>
        <v>1997</v>
      </c>
      <c r="G75" s="69">
        <f>(+E75-F75)/F75</f>
        <v>-0.4036054081121683</v>
      </c>
    </row>
    <row r="76" spans="1:7" ht="12.75">
      <c r="A76" s="60" t="s">
        <v>30</v>
      </c>
      <c r="B76" s="68">
        <v>333</v>
      </c>
      <c r="C76" s="68">
        <v>331</v>
      </c>
      <c r="D76" s="69">
        <f>(+B76-C76)/C76</f>
        <v>0.006042296072507553</v>
      </c>
      <c r="E76" s="10">
        <f>SUM(JANUARY!B76+FEBRUARY!B76+MARCH!B76+APRIL!B76)+B76</f>
        <v>905</v>
      </c>
      <c r="F76" s="10">
        <f>SUM(JANUARY!C76+FEBRUARY!C76+MARCH!C76+APRIL!C76)+C76</f>
        <v>1151</v>
      </c>
      <c r="G76" s="69">
        <f>(+E76-F76)/F76</f>
        <v>-0.21372719374456994</v>
      </c>
    </row>
    <row r="77" spans="1:7" ht="12.75">
      <c r="A77" s="60"/>
      <c r="B77" s="68"/>
      <c r="C77" s="68"/>
      <c r="D77" s="69"/>
      <c r="E77" s="68"/>
      <c r="F77" s="68"/>
      <c r="G77" s="69"/>
    </row>
    <row r="78" spans="1:7" ht="12.75">
      <c r="A78" s="65" t="s">
        <v>31</v>
      </c>
      <c r="B78" s="71">
        <f>SUM(B79:B80)</f>
        <v>728</v>
      </c>
      <c r="C78" s="71">
        <f>SUM(C79:C80)</f>
        <v>883</v>
      </c>
      <c r="D78" s="72">
        <f>(+B78-C78)/C78</f>
        <v>-0.1755379388448471</v>
      </c>
      <c r="E78" s="71">
        <f>SUM(E79:E80)</f>
        <v>3020</v>
      </c>
      <c r="F78" s="71">
        <f>SUM(F79:F80)</f>
        <v>4499</v>
      </c>
      <c r="G78" s="72">
        <f>(+E78-F78)/F78</f>
        <v>-0.32873971993776396</v>
      </c>
    </row>
    <row r="79" spans="1:7" ht="12.75">
      <c r="A79" s="60" t="s">
        <v>32</v>
      </c>
      <c r="B79" s="68">
        <v>282</v>
      </c>
      <c r="C79" s="68">
        <v>310</v>
      </c>
      <c r="D79" s="69">
        <f>(+B79-C79)/C79</f>
        <v>-0.09032258064516129</v>
      </c>
      <c r="E79" s="10">
        <f>SUM(JANUARY!B79+FEBRUARY!B79+MARCH!B79+APRIL!B79)+B79</f>
        <v>1255</v>
      </c>
      <c r="F79" s="10">
        <f>SUM(JANUARY!C79+FEBRUARY!C79+MARCH!C79+APRIL!C79)+C79</f>
        <v>2530</v>
      </c>
      <c r="G79" s="69">
        <f>(+E79-F79)/F79</f>
        <v>-0.5039525691699605</v>
      </c>
    </row>
    <row r="80" spans="1:7" ht="12.75">
      <c r="A80" s="60" t="s">
        <v>33</v>
      </c>
      <c r="B80" s="68">
        <v>446</v>
      </c>
      <c r="C80" s="68">
        <v>573</v>
      </c>
      <c r="D80" s="69">
        <f>(+B80-C80)/C80</f>
        <v>-0.22164048865619546</v>
      </c>
      <c r="E80" s="10">
        <f>SUM(JANUARY!B80+FEBRUARY!B80+MARCH!B80+APRIL!B80)+B80</f>
        <v>1765</v>
      </c>
      <c r="F80" s="10">
        <f>SUM(JANUARY!C80+FEBRUARY!C80+MARCH!C80+APRIL!C80)+C80</f>
        <v>1969</v>
      </c>
      <c r="G80" s="69">
        <f>(+E80-F80)/F80</f>
        <v>-0.10360589131538853</v>
      </c>
    </row>
    <row r="81" spans="1:7" ht="12.75">
      <c r="A81" s="60"/>
      <c r="B81" s="68"/>
      <c r="C81" s="68"/>
      <c r="D81" s="69"/>
      <c r="E81" s="68"/>
      <c r="F81" s="68"/>
      <c r="G81" s="69"/>
    </row>
    <row r="82" spans="1:7" ht="12.75">
      <c r="A82" s="65" t="s">
        <v>34</v>
      </c>
      <c r="B82" s="71">
        <v>1486</v>
      </c>
      <c r="C82" s="71">
        <v>1970</v>
      </c>
      <c r="D82" s="95">
        <f>(+B82-C82)/C82</f>
        <v>-0.24568527918781727</v>
      </c>
      <c r="E82" s="148">
        <f>SUM(JANUARY!B82+FEBRUARY!B82+MARCH!B82+APRIL!B82)+B82</f>
        <v>6270</v>
      </c>
      <c r="F82" s="148">
        <f>SUM(JANUARY!C82+FEBRUARY!C82+MARCH!C82+APRIL!C82)+C82</f>
        <v>6938</v>
      </c>
      <c r="G82" s="72">
        <f>(+E82-F82)/F82</f>
        <v>-0.09628134909195733</v>
      </c>
    </row>
    <row r="83" spans="1:7" ht="12.75">
      <c r="A83" s="65" t="s">
        <v>35</v>
      </c>
      <c r="B83" s="71">
        <v>570</v>
      </c>
      <c r="C83" s="71">
        <v>577</v>
      </c>
      <c r="D83" s="95">
        <f>(+B83-C83)/C83</f>
        <v>-0.012131715771230503</v>
      </c>
      <c r="E83" s="148">
        <f>SUM(JANUARY!B83+FEBRUARY!B83+MARCH!B83+APRIL!B83)+B83</f>
        <v>2212</v>
      </c>
      <c r="F83" s="148">
        <f>SUM(JANUARY!C83+FEBRUARY!C83+MARCH!C83+APRIL!C83)+C83</f>
        <v>2075</v>
      </c>
      <c r="G83" s="72">
        <f>(+E83-F83)/F83</f>
        <v>0.06602409638554217</v>
      </c>
    </row>
    <row r="84" spans="1:7" ht="12.75">
      <c r="A84" s="65" t="s">
        <v>36</v>
      </c>
      <c r="B84" s="71">
        <v>208</v>
      </c>
      <c r="C84" s="71">
        <v>416</v>
      </c>
      <c r="D84" s="95">
        <f>(+B84-C84)/C84</f>
        <v>-0.5</v>
      </c>
      <c r="E84" s="148">
        <f>SUM(JANUARY!B84+FEBRUARY!B84+MARCH!B84+APRIL!B84)+B84</f>
        <v>1097</v>
      </c>
      <c r="F84" s="148">
        <f>SUM(JANUARY!C84+FEBRUARY!C84+MARCH!C84+APRIL!C84)+C84</f>
        <v>1788</v>
      </c>
      <c r="G84" s="72">
        <f>(+E84-F84)/F84</f>
        <v>-0.3864653243847875</v>
      </c>
    </row>
    <row r="85" spans="1:7" ht="12.75">
      <c r="A85" s="65"/>
      <c r="B85" s="71"/>
      <c r="C85" s="71"/>
      <c r="D85" s="72"/>
      <c r="E85" s="71"/>
      <c r="F85" s="71"/>
      <c r="G85" s="72"/>
    </row>
    <row r="86" spans="1:7" ht="12.75">
      <c r="A86" s="65" t="s">
        <v>37</v>
      </c>
      <c r="B86" s="71">
        <f>SUM(B87:B89)</f>
        <v>2705</v>
      </c>
      <c r="C86" s="71">
        <f>SUM(C87:C89)</f>
        <v>3851</v>
      </c>
      <c r="D86" s="72">
        <f>(+B86-C86)/C86</f>
        <v>-0.297585042846014</v>
      </c>
      <c r="E86" s="71">
        <f>SUM(E87:E89)</f>
        <v>13497</v>
      </c>
      <c r="F86" s="71">
        <f>SUM(F87:F89)</f>
        <v>19275</v>
      </c>
      <c r="G86" s="72">
        <f>(+E86-F86)/F86</f>
        <v>-0.29976653696498057</v>
      </c>
    </row>
    <row r="87" spans="1:7" ht="12.75">
      <c r="A87" s="60" t="s">
        <v>38</v>
      </c>
      <c r="B87" s="68">
        <v>567</v>
      </c>
      <c r="C87" s="68">
        <v>633</v>
      </c>
      <c r="D87" s="69">
        <f>(+B87-C87)/C87</f>
        <v>-0.10426540284360189</v>
      </c>
      <c r="E87" s="10">
        <f>SUM(JANUARY!B87+FEBRUARY!B87+MARCH!B87+APRIL!B87)+B87</f>
        <v>3392</v>
      </c>
      <c r="F87" s="10">
        <f>SUM(JANUARY!C87+FEBRUARY!C87+MARCH!C87+APRIL!C87)+C87</f>
        <v>3752</v>
      </c>
      <c r="G87" s="69">
        <f>(+E87-F87)/F87</f>
        <v>-0.09594882729211088</v>
      </c>
    </row>
    <row r="88" spans="1:7" ht="12.75">
      <c r="A88" s="60" t="s">
        <v>39</v>
      </c>
      <c r="B88" s="68">
        <v>1859</v>
      </c>
      <c r="C88" s="68">
        <v>2920</v>
      </c>
      <c r="D88" s="69">
        <f>(+B88-C88)/C88</f>
        <v>-0.36335616438356166</v>
      </c>
      <c r="E88" s="10">
        <f>SUM(JANUARY!B88+FEBRUARY!B88+MARCH!B88+APRIL!B88)+B88</f>
        <v>9019</v>
      </c>
      <c r="F88" s="10">
        <f>SUM(JANUARY!C88+FEBRUARY!C88+MARCH!C88+APRIL!C88)+C88</f>
        <v>14347</v>
      </c>
      <c r="G88" s="69">
        <f>(+E88-F88)/F88</f>
        <v>-0.3713668362723914</v>
      </c>
    </row>
    <row r="89" spans="1:7" ht="12.75">
      <c r="A89" s="60" t="s">
        <v>40</v>
      </c>
      <c r="B89" s="68">
        <v>279</v>
      </c>
      <c r="C89" s="68">
        <v>298</v>
      </c>
      <c r="D89" s="69">
        <f>(+B89-C89)/C89</f>
        <v>-0.06375838926174497</v>
      </c>
      <c r="E89" s="10">
        <f>SUM(JANUARY!B89+FEBRUARY!B89+MARCH!B89+APRIL!B89)+B89</f>
        <v>1086</v>
      </c>
      <c r="F89" s="10">
        <f>SUM(JANUARY!C89+FEBRUARY!C89+MARCH!C89+APRIL!C89)+C89</f>
        <v>1176</v>
      </c>
      <c r="G89" s="69">
        <f>(+E89-F89)/F89</f>
        <v>-0.07653061224489796</v>
      </c>
    </row>
    <row r="90" spans="1:7" ht="12.75">
      <c r="A90" s="60"/>
      <c r="B90" s="68"/>
      <c r="C90" s="68"/>
      <c r="D90" s="69"/>
      <c r="E90" s="68"/>
      <c r="F90" s="68"/>
      <c r="G90" s="69"/>
    </row>
    <row r="91" spans="1:7" ht="12.75">
      <c r="A91" s="65" t="s">
        <v>41</v>
      </c>
      <c r="B91" s="71">
        <v>1742</v>
      </c>
      <c r="C91" s="71">
        <v>3105</v>
      </c>
      <c r="D91" s="72">
        <f>(+B91-C91)/C91</f>
        <v>-0.4389694041867955</v>
      </c>
      <c r="E91" s="148">
        <f>SUM(JANUARY!B91+FEBRUARY!B91+MARCH!B91+APRIL!B91)+B91</f>
        <v>10729</v>
      </c>
      <c r="F91" s="148">
        <f>SUM(JANUARY!C91+FEBRUARY!C91+MARCH!C91+APRIL!C91)+C91</f>
        <v>16673</v>
      </c>
      <c r="G91" s="72">
        <f>(+E91-F91)/F91</f>
        <v>-0.3565045282792539</v>
      </c>
    </row>
    <row r="92" spans="1:7" ht="12.75">
      <c r="A92" s="65" t="s">
        <v>42</v>
      </c>
      <c r="B92" s="71">
        <v>6</v>
      </c>
      <c r="C92" s="71">
        <v>1</v>
      </c>
      <c r="D92" s="72">
        <f>(+B92-C92)/C92</f>
        <v>5</v>
      </c>
      <c r="E92" s="148">
        <f>SUM(JANUARY!B92+FEBRUARY!B92+MARCH!B92+APRIL!B92)+B92</f>
        <v>46</v>
      </c>
      <c r="F92" s="148">
        <f>SUM(JANUARY!C92+FEBRUARY!C92+MARCH!C92+APRIL!C92)+C92</f>
        <v>61</v>
      </c>
      <c r="G92" s="72">
        <f>(+E92-F92)/F92</f>
        <v>-0.2459016393442623</v>
      </c>
    </row>
    <row r="93" spans="1:7" ht="12.75">
      <c r="A93" s="65" t="s">
        <v>43</v>
      </c>
      <c r="B93" s="71">
        <v>42</v>
      </c>
      <c r="C93" s="71">
        <v>89</v>
      </c>
      <c r="D93" s="72">
        <f>(+B93-C93)/C93</f>
        <v>-0.5280898876404494</v>
      </c>
      <c r="E93" s="148">
        <f>SUM(JANUARY!B93+FEBRUARY!B93+MARCH!B93+APRIL!B93)+B93</f>
        <v>330</v>
      </c>
      <c r="F93" s="148">
        <f>SUM(JANUARY!C93+FEBRUARY!C93+MARCH!C93+APRIL!C93)+C93</f>
        <v>498</v>
      </c>
      <c r="G93" s="72">
        <f>(+E93-F93)/F93</f>
        <v>-0.3373493975903614</v>
      </c>
    </row>
    <row r="94" spans="1:7" ht="12.75">
      <c r="A94" s="65" t="s">
        <v>44</v>
      </c>
      <c r="B94" s="71">
        <v>1552</v>
      </c>
      <c r="C94" s="71">
        <v>1677</v>
      </c>
      <c r="D94" s="72">
        <f>(+B94-C94)/C94</f>
        <v>-0.07453786523553965</v>
      </c>
      <c r="E94" s="148">
        <f>SUM(JANUARY!B94+FEBRUARY!B94+MARCH!B94+APRIL!B94)+B94</f>
        <v>6425</v>
      </c>
      <c r="F94" s="148">
        <f>SUM(JANUARY!C94+FEBRUARY!C94+MARCH!C94+APRIL!C94)+C94</f>
        <v>7984</v>
      </c>
      <c r="G94" s="72">
        <f>(+E94-F94)/F94</f>
        <v>-0.19526553106212424</v>
      </c>
    </row>
    <row r="95" spans="1:7" ht="12.75">
      <c r="A95" s="88"/>
      <c r="B95" s="68"/>
      <c r="C95" s="68"/>
      <c r="D95" s="73"/>
      <c r="E95" s="68"/>
      <c r="F95" s="68"/>
      <c r="G95" s="73"/>
    </row>
    <row r="96" spans="1:7" ht="12.75">
      <c r="A96" s="65" t="s">
        <v>45</v>
      </c>
      <c r="B96" s="71">
        <f>SUM(B57+B61+B65)</f>
        <v>113501</v>
      </c>
      <c r="C96" s="71">
        <f>SUM(C57+C61+C65)</f>
        <v>128483</v>
      </c>
      <c r="D96" s="72">
        <f>(+B96-C96)/C96</f>
        <v>-0.116606866278029</v>
      </c>
      <c r="E96" s="71">
        <f>SUM(E57+E61+E65)</f>
        <v>571315</v>
      </c>
      <c r="F96" s="71">
        <f>SUM(F57+F61+F65)</f>
        <v>669983</v>
      </c>
      <c r="G96" s="72">
        <f>(+E96-F96)/F96</f>
        <v>-0.147269408328271</v>
      </c>
    </row>
    <row r="97" ht="12.75">
      <c r="A97" s="59"/>
    </row>
    <row r="98" spans="1:7" ht="12.75">
      <c r="A98" s="80">
        <f ca="1">NOW()</f>
        <v>40249.428587152775</v>
      </c>
      <c r="B98" s="81"/>
      <c r="C98" s="81"/>
      <c r="D98" s="81"/>
      <c r="E98" s="81"/>
      <c r="F98" s="81"/>
      <c r="G98" s="81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showGridLines="0" zoomScalePageLayoutView="0" workbookViewId="0" topLeftCell="A1">
      <selection activeCell="C18" sqref="C18"/>
    </sheetView>
  </sheetViews>
  <sheetFormatPr defaultColWidth="8.00390625" defaultRowHeight="12.75"/>
  <cols>
    <col min="1" max="1" width="17.75390625" style="96" customWidth="1"/>
    <col min="2" max="3" width="11.125" style="96" customWidth="1"/>
    <col min="4" max="4" width="7.75390625" style="96" customWidth="1"/>
    <col min="5" max="6" width="12.875" style="96" customWidth="1"/>
    <col min="7" max="7" width="8.875" style="96" customWidth="1"/>
    <col min="8" max="16384" width="8.00390625" style="96" customWidth="1"/>
  </cols>
  <sheetData>
    <row r="1" spans="1:7" ht="15.75">
      <c r="A1" s="169" t="s">
        <v>46</v>
      </c>
      <c r="B1" s="169"/>
      <c r="C1" s="169"/>
      <c r="D1" s="169"/>
      <c r="E1" s="169"/>
      <c r="F1" s="169"/>
      <c r="G1" s="169"/>
    </row>
    <row r="3" spans="1:7" ht="15.75">
      <c r="A3" s="167" t="s">
        <v>112</v>
      </c>
      <c r="B3" s="167"/>
      <c r="C3" s="167"/>
      <c r="D3" s="167"/>
      <c r="E3" s="167"/>
      <c r="F3" s="167"/>
      <c r="G3" s="167"/>
    </row>
    <row r="4" spans="1:6" ht="10.5" customHeight="1">
      <c r="A4" s="170"/>
      <c r="B4" s="170"/>
      <c r="C4" s="170"/>
      <c r="D4" s="170"/>
      <c r="E4" s="170"/>
      <c r="F4" s="170"/>
    </row>
    <row r="5" spans="1:7" ht="15.75">
      <c r="A5" s="169" t="s">
        <v>1</v>
      </c>
      <c r="B5" s="169"/>
      <c r="C5" s="169"/>
      <c r="D5" s="169"/>
      <c r="E5" s="169"/>
      <c r="F5" s="169"/>
      <c r="G5" s="169"/>
    </row>
    <row r="6" ht="6.75" customHeight="1"/>
    <row r="7" ht="6.75" customHeight="1"/>
    <row r="9" spans="2:7" ht="12.75">
      <c r="B9" s="97" t="s">
        <v>113</v>
      </c>
      <c r="C9" s="97" t="s">
        <v>75</v>
      </c>
      <c r="D9" s="98" t="s">
        <v>5</v>
      </c>
      <c r="E9" s="99" t="s">
        <v>114</v>
      </c>
      <c r="F9" s="99" t="s">
        <v>76</v>
      </c>
      <c r="G9" s="99" t="s">
        <v>5</v>
      </c>
    </row>
    <row r="10" ht="15" customHeight="1">
      <c r="A10" s="98" t="s">
        <v>4</v>
      </c>
    </row>
    <row r="11" spans="1:7" ht="12.75">
      <c r="A11" s="100" t="s">
        <v>6</v>
      </c>
      <c r="B11" s="101">
        <v>88914</v>
      </c>
      <c r="C11" s="101">
        <v>96880</v>
      </c>
      <c r="D11" s="102">
        <f>(B11-C11)/C11</f>
        <v>-0.08222543352601155</v>
      </c>
      <c r="E11" s="10">
        <f>SUM(JANUARY!B11+FEBRUARY!B11+MARCH!B10+APRIL!B11+MAY!B11)+B11</f>
        <v>520480</v>
      </c>
      <c r="F11" s="10">
        <f>SUM(JANUARY!C11+FEBRUARY!C11+MARCH!C10+APRIL!C11+MAY!C11)+C11</f>
        <v>575341</v>
      </c>
      <c r="G11" s="102">
        <f>(E11-F11)/F11</f>
        <v>-0.09535388578251854</v>
      </c>
    </row>
    <row r="12" spans="1:7" ht="12.75">
      <c r="A12" s="100" t="s">
        <v>7</v>
      </c>
      <c r="B12" s="101">
        <v>137456</v>
      </c>
      <c r="C12" s="101">
        <v>93052</v>
      </c>
      <c r="D12" s="102">
        <f>(B12-C12)/C12</f>
        <v>0.47719554657610797</v>
      </c>
      <c r="E12" s="10">
        <f>SUM(JANUARY!B12+FEBRUARY!B12+MARCH!B11+APRIL!B12+MAY!B12)+B12</f>
        <v>907061</v>
      </c>
      <c r="F12" s="10">
        <f>SUM(JANUARY!C12+FEBRUARY!C12+MARCH!C11+APRIL!C12+MAY!C12)+C12</f>
        <v>769191</v>
      </c>
      <c r="G12" s="102">
        <f>(E12-F12)/F12</f>
        <v>0.17924026672178953</v>
      </c>
    </row>
    <row r="13" spans="1:7" ht="12.75">
      <c r="A13" s="99" t="s">
        <v>8</v>
      </c>
      <c r="B13" s="105">
        <f>SUM(B11:B12)</f>
        <v>226370</v>
      </c>
      <c r="C13" s="105">
        <f>SUM(C11:C12)</f>
        <v>189932</v>
      </c>
      <c r="D13" s="106">
        <f>(B13-C13)/C13</f>
        <v>0.1918476086178211</v>
      </c>
      <c r="E13" s="105">
        <f>SUM(E11:E12)</f>
        <v>1427541</v>
      </c>
      <c r="F13" s="105">
        <f>SUM(F11:F12)</f>
        <v>1344532</v>
      </c>
      <c r="G13" s="106">
        <f>(E13-F13)/F13</f>
        <v>0.06173821076776157</v>
      </c>
    </row>
    <row r="14" spans="2:6" ht="12.75">
      <c r="B14" s="101"/>
      <c r="C14" s="101"/>
      <c r="E14" s="101"/>
      <c r="F14" s="101"/>
    </row>
    <row r="15" spans="2:6" ht="12.75">
      <c r="B15" s="101"/>
      <c r="C15" s="101"/>
      <c r="E15" s="101"/>
      <c r="F15" s="101"/>
    </row>
    <row r="16" spans="1:6" ht="14.25" customHeight="1">
      <c r="A16" s="98" t="s">
        <v>9</v>
      </c>
      <c r="B16" s="101"/>
      <c r="C16" s="101"/>
      <c r="E16" s="101"/>
      <c r="F16" s="101"/>
    </row>
    <row r="17" spans="1:7" ht="12.75">
      <c r="A17" s="100" t="s">
        <v>6</v>
      </c>
      <c r="B17" s="101">
        <v>10892</v>
      </c>
      <c r="C17" s="101">
        <v>16173</v>
      </c>
      <c r="D17" s="102">
        <f>(B17-C17)/C17</f>
        <v>-0.32653187411117296</v>
      </c>
      <c r="E17" s="10">
        <f>SUM(JANUARY!B17+FEBRUARY!B17+MARCH!B16+APRIL!B17+MAY!B17)+B17</f>
        <v>70620</v>
      </c>
      <c r="F17" s="10">
        <f>SUM(JANUARY!C17+FEBRUARY!C17+MARCH!C16+APRIL!C17+MAY!C17)+C17</f>
        <v>97874</v>
      </c>
      <c r="G17" s="102">
        <f>(E17-F17)/F17</f>
        <v>-0.2784600608946196</v>
      </c>
    </row>
    <row r="18" spans="1:7" ht="12.75">
      <c r="A18" s="100" t="s">
        <v>7</v>
      </c>
      <c r="B18" s="101">
        <v>40019</v>
      </c>
      <c r="C18" s="101">
        <v>35892</v>
      </c>
      <c r="D18" s="102">
        <f>(B18-C18)/C18</f>
        <v>0.11498384041011925</v>
      </c>
      <c r="E18" s="10">
        <f>SUM(JANUARY!B18+FEBRUARY!B18+MARCH!B17+APRIL!B18+MAY!B18)+B18</f>
        <v>213286</v>
      </c>
      <c r="F18" s="10">
        <f>SUM(JANUARY!C18+FEBRUARY!C18+MARCH!C17+APRIL!C18+MAY!C18)+C18</f>
        <v>183524</v>
      </c>
      <c r="G18" s="102">
        <f>(E18-F18)/F18</f>
        <v>0.1621695255116497</v>
      </c>
    </row>
    <row r="19" spans="1:7" ht="12.75">
      <c r="A19" s="99" t="s">
        <v>8</v>
      </c>
      <c r="B19" s="105">
        <f>SUM(B17:B18)</f>
        <v>50911</v>
      </c>
      <c r="C19" s="105">
        <f>SUM(C17:C18)</f>
        <v>52065</v>
      </c>
      <c r="D19" s="106">
        <f>(B19-C19)/C19</f>
        <v>-0.022164601939882837</v>
      </c>
      <c r="E19" s="105">
        <f>SUM(E17:E18)</f>
        <v>283906</v>
      </c>
      <c r="F19" s="105">
        <f>SUM(F17:F18)</f>
        <v>281398</v>
      </c>
      <c r="G19" s="106">
        <f>(E19-F19)/F19</f>
        <v>0.008912643302368886</v>
      </c>
    </row>
    <row r="20" spans="2:6" ht="12.75">
      <c r="B20" s="101"/>
      <c r="C20" s="101"/>
      <c r="E20" s="101"/>
      <c r="F20" s="101"/>
    </row>
    <row r="21" spans="2:6" ht="12.75">
      <c r="B21" s="101"/>
      <c r="C21" s="101"/>
      <c r="E21" s="101"/>
      <c r="F21" s="101"/>
    </row>
    <row r="22" spans="1:6" ht="15" customHeight="1">
      <c r="A22" s="98" t="s">
        <v>10</v>
      </c>
      <c r="B22" s="101"/>
      <c r="C22" s="101"/>
      <c r="E22" s="101"/>
      <c r="F22" s="101"/>
    </row>
    <row r="23" spans="1:7" ht="12.75">
      <c r="A23" s="100" t="s">
        <v>6</v>
      </c>
      <c r="B23" s="101">
        <v>20061</v>
      </c>
      <c r="C23" s="101">
        <v>25700</v>
      </c>
      <c r="D23" s="102">
        <f>(B23-C23)/C23</f>
        <v>-0.21941634241245137</v>
      </c>
      <c r="E23" s="10">
        <f>SUM(JANUARY!B23+FEBRUARY!B23+MARCH!B22+APRIL!B23+MAY!B23)+B23</f>
        <v>100082</v>
      </c>
      <c r="F23" s="10">
        <f>SUM(JANUARY!C23+FEBRUARY!C23+MARCH!C22+APRIL!C23+MAY!C23)+C23</f>
        <v>135521</v>
      </c>
      <c r="G23" s="102">
        <f>(E23-F23)/F23</f>
        <v>-0.2615019074534574</v>
      </c>
    </row>
    <row r="24" spans="1:7" ht="12.75">
      <c r="A24" s="100" t="s">
        <v>7</v>
      </c>
      <c r="B24" s="101">
        <v>81864</v>
      </c>
      <c r="C24" s="101">
        <v>68153</v>
      </c>
      <c r="D24" s="102">
        <f>(B24-C24)/C24</f>
        <v>0.2011796986192831</v>
      </c>
      <c r="E24" s="10">
        <f>SUM(JANUARY!B24+FEBRUARY!B24+MARCH!B23+APRIL!B24+MAY!B24)+B24</f>
        <v>632977</v>
      </c>
      <c r="F24" s="10">
        <f>SUM(JANUARY!C24+FEBRUARY!C24+MARCH!C23+APRIL!C24+MAY!C24)+C24</f>
        <v>614750</v>
      </c>
      <c r="G24" s="102">
        <f>(E24-F24)/F24</f>
        <v>0.029649450996339977</v>
      </c>
    </row>
    <row r="25" spans="1:7" ht="12.75">
      <c r="A25" s="99" t="s">
        <v>8</v>
      </c>
      <c r="B25" s="105">
        <f>SUM(B23:B24)</f>
        <v>101925</v>
      </c>
      <c r="C25" s="105">
        <f>SUM(C23:C24)</f>
        <v>93853</v>
      </c>
      <c r="D25" s="106">
        <f>(B25-C25)/C25</f>
        <v>0.0860068404845876</v>
      </c>
      <c r="E25" s="105">
        <f>SUM(E23:E24)</f>
        <v>733059</v>
      </c>
      <c r="F25" s="105">
        <f>SUM(F23:F24)</f>
        <v>750271</v>
      </c>
      <c r="G25" s="106">
        <f>(E25-F25)/F25</f>
        <v>-0.022941043969445706</v>
      </c>
    </row>
    <row r="26" spans="2:6" ht="12.75">
      <c r="B26" s="101"/>
      <c r="C26" s="101"/>
      <c r="E26" s="101"/>
      <c r="F26" s="101"/>
    </row>
    <row r="27" spans="2:6" ht="12.75">
      <c r="B27" s="101"/>
      <c r="C27" s="101"/>
      <c r="E27" s="101"/>
      <c r="F27" s="101"/>
    </row>
    <row r="28" spans="1:6" ht="14.25" customHeight="1">
      <c r="A28" s="99" t="s">
        <v>49</v>
      </c>
      <c r="B28" s="101"/>
      <c r="C28" s="101"/>
      <c r="E28" s="101"/>
      <c r="F28" s="101"/>
    </row>
    <row r="29" spans="1:7" ht="12.75">
      <c r="A29" s="100" t="s">
        <v>6</v>
      </c>
      <c r="B29" s="101">
        <f>B11+B17+B23</f>
        <v>119867</v>
      </c>
      <c r="C29" s="101">
        <f>C11+C17+C23</f>
        <v>138753</v>
      </c>
      <c r="D29" s="102">
        <f>(B29-C29)/C29</f>
        <v>-0.13611237234510246</v>
      </c>
      <c r="E29" s="101">
        <f>E11+E17+E23</f>
        <v>691182</v>
      </c>
      <c r="F29" s="101">
        <f>F11+F17+F23</f>
        <v>808736</v>
      </c>
      <c r="G29" s="102">
        <f>(E29-F29)/F29</f>
        <v>-0.14535522098682388</v>
      </c>
    </row>
    <row r="30" spans="1:7" ht="12.75">
      <c r="A30" s="100" t="s">
        <v>7</v>
      </c>
      <c r="B30" s="101">
        <f>B12+B18+B24</f>
        <v>259339</v>
      </c>
      <c r="C30" s="101">
        <f>C12+C18+C24</f>
        <v>197097</v>
      </c>
      <c r="D30" s="102">
        <f>(B30-C30)/C30</f>
        <v>0.3157937462264773</v>
      </c>
      <c r="E30" s="101">
        <f>E12+E18+E24</f>
        <v>1753324</v>
      </c>
      <c r="F30" s="101">
        <f>F12+F18+F24</f>
        <v>1567465</v>
      </c>
      <c r="G30" s="102">
        <f>(E30-F30)/F30</f>
        <v>0.11857298249083711</v>
      </c>
    </row>
    <row r="31" spans="1:7" ht="12.75">
      <c r="A31" s="99" t="s">
        <v>8</v>
      </c>
      <c r="B31" s="105">
        <f>SUM(B29:B30)</f>
        <v>379206</v>
      </c>
      <c r="C31" s="105">
        <f>SUM(C29:C30)</f>
        <v>335850</v>
      </c>
      <c r="D31" s="106">
        <f>(B31-C31)/C31</f>
        <v>0.12909334524341223</v>
      </c>
      <c r="E31" s="105">
        <f>SUM(E29:E30)</f>
        <v>2444506</v>
      </c>
      <c r="F31" s="105">
        <f>SUM(F29:F30)</f>
        <v>2376201</v>
      </c>
      <c r="G31" s="106">
        <f>(E31-F31)/F31</f>
        <v>0.028745463872795272</v>
      </c>
    </row>
    <row r="34" ht="12.75">
      <c r="A34" s="153" t="s">
        <v>95</v>
      </c>
    </row>
    <row r="35" ht="12.75">
      <c r="A35" s="153" t="s">
        <v>92</v>
      </c>
    </row>
    <row r="36" ht="12.75">
      <c r="A36" s="153" t="s">
        <v>93</v>
      </c>
    </row>
    <row r="37" ht="12.75">
      <c r="A37" s="153" t="s">
        <v>94</v>
      </c>
    </row>
    <row r="39" spans="1:2" ht="12.75">
      <c r="A39" s="98"/>
      <c r="B39" s="98"/>
    </row>
    <row r="40" ht="6" customHeight="1"/>
    <row r="41" spans="1:7" ht="12.75">
      <c r="A41" s="168" t="s">
        <v>51</v>
      </c>
      <c r="B41" s="168"/>
      <c r="C41" s="168"/>
      <c r="D41" s="168"/>
      <c r="E41" s="168"/>
      <c r="F41" s="168"/>
      <c r="G41" s="168"/>
    </row>
    <row r="43" ht="12.75" customHeight="1">
      <c r="C43" s="127"/>
    </row>
    <row r="44" ht="16.5" customHeight="1"/>
    <row r="45" ht="15.75" customHeight="1"/>
    <row r="46" ht="18" customHeight="1"/>
    <row r="48" ht="9.75" customHeight="1"/>
    <row r="49" ht="7.5" customHeight="1"/>
    <row r="50" spans="1:7" ht="18" customHeight="1">
      <c r="A50" s="166" t="s">
        <v>52</v>
      </c>
      <c r="B50" s="166"/>
      <c r="C50" s="166"/>
      <c r="D50" s="166"/>
      <c r="E50" s="166"/>
      <c r="F50" s="166"/>
      <c r="G50" s="166"/>
    </row>
    <row r="51" spans="1:7" ht="17.25" customHeight="1">
      <c r="A51" s="166" t="s">
        <v>14</v>
      </c>
      <c r="B51" s="166"/>
      <c r="C51" s="166"/>
      <c r="D51" s="166"/>
      <c r="E51" s="166"/>
      <c r="F51" s="166"/>
      <c r="G51" s="166"/>
    </row>
    <row r="52" spans="1:7" ht="15.75">
      <c r="A52" s="167" t="s">
        <v>138</v>
      </c>
      <c r="B52" s="167"/>
      <c r="C52" s="167"/>
      <c r="D52" s="167"/>
      <c r="E52" s="167"/>
      <c r="F52" s="167"/>
      <c r="G52" s="167"/>
    </row>
    <row r="53" ht="6.75" customHeight="1"/>
    <row r="54" ht="9" customHeight="1"/>
    <row r="55" spans="1:7" ht="12.75">
      <c r="A55" s="98" t="s">
        <v>16</v>
      </c>
      <c r="B55" s="99" t="s">
        <v>139</v>
      </c>
      <c r="C55" s="99" t="s">
        <v>77</v>
      </c>
      <c r="D55" s="99" t="s">
        <v>5</v>
      </c>
      <c r="E55" s="99" t="s">
        <v>114</v>
      </c>
      <c r="F55" s="99" t="s">
        <v>76</v>
      </c>
      <c r="G55" s="99" t="s">
        <v>5</v>
      </c>
    </row>
    <row r="57" spans="1:7" ht="12.75">
      <c r="A57" s="98" t="s">
        <v>4</v>
      </c>
      <c r="B57" s="105">
        <f>B58+B59</f>
        <v>88914</v>
      </c>
      <c r="C57" s="105">
        <f>C58+C59</f>
        <v>96880</v>
      </c>
      <c r="D57" s="104">
        <f>(B57-C57)/C57</f>
        <v>-0.08222543352601155</v>
      </c>
      <c r="E57" s="105">
        <f>E58+E59</f>
        <v>520480</v>
      </c>
      <c r="F57" s="105">
        <f>F58+F59</f>
        <v>575341</v>
      </c>
      <c r="G57" s="104">
        <f>(E57-F57)/F57</f>
        <v>-0.09535388578251854</v>
      </c>
    </row>
    <row r="58" spans="1:7" ht="12.75">
      <c r="A58" s="96" t="s">
        <v>18</v>
      </c>
      <c r="B58" s="101">
        <v>88914</v>
      </c>
      <c r="C58" s="101">
        <v>96880</v>
      </c>
      <c r="D58" s="102">
        <f>(B58-C58)/C58</f>
        <v>-0.08222543352601155</v>
      </c>
      <c r="E58" s="10">
        <f>SUM(JANUARY!B58+FEBRUARY!B58+MARCH!B58+APRIL!B58+MAY!B58)+B58</f>
        <v>520480</v>
      </c>
      <c r="F58" s="10">
        <f>SUM(JANUARY!C58+FEBRUARY!C58+MARCH!C58+APRIL!C58+MAY!C58)+C58</f>
        <v>575341</v>
      </c>
      <c r="G58" s="102">
        <f>(E58-F58)/F58</f>
        <v>-0.09535388578251854</v>
      </c>
    </row>
    <row r="59" spans="1:7" ht="12.75">
      <c r="A59" s="96" t="s">
        <v>19</v>
      </c>
      <c r="B59" s="101">
        <v>0</v>
      </c>
      <c r="C59" s="101">
        <v>0</v>
      </c>
      <c r="D59" s="102">
        <v>0</v>
      </c>
      <c r="E59" s="10">
        <f>SUM(JANUARY!B59+FEBRUARY!B59+MARCH!B59+APRIL!B59+MAY!B59)+B59</f>
        <v>0</v>
      </c>
      <c r="F59" s="10">
        <f>SUM(JANUARY!C59+FEBRUARY!C59+MARCH!C59+APRIL!C59+MAY!C59)+C59</f>
        <v>0</v>
      </c>
      <c r="G59" s="102">
        <v>0</v>
      </c>
    </row>
    <row r="60" spans="2:6" ht="12.75">
      <c r="B60" s="101"/>
      <c r="C60" s="101"/>
      <c r="E60" s="101"/>
      <c r="F60" s="101"/>
    </row>
    <row r="61" spans="1:7" ht="12.75">
      <c r="A61" s="98" t="s">
        <v>9</v>
      </c>
      <c r="B61" s="105">
        <f>B62+B63</f>
        <v>10892</v>
      </c>
      <c r="C61" s="105">
        <f>C62+C63</f>
        <v>16173</v>
      </c>
      <c r="D61" s="106">
        <f>(B61-C61)/C61</f>
        <v>-0.32653187411117296</v>
      </c>
      <c r="E61" s="105">
        <f>E62+E63</f>
        <v>70620</v>
      </c>
      <c r="F61" s="105">
        <f>F62+F63</f>
        <v>97874</v>
      </c>
      <c r="G61" s="106">
        <f>(E61-F61)/F61</f>
        <v>-0.2784600608946196</v>
      </c>
    </row>
    <row r="62" spans="1:7" ht="12.75">
      <c r="A62" s="96" t="s">
        <v>20</v>
      </c>
      <c r="B62" s="101">
        <v>10859</v>
      </c>
      <c r="C62" s="101">
        <v>15940</v>
      </c>
      <c r="D62" s="102">
        <f>(B62-C62)/C62</f>
        <v>-0.31875784190715184</v>
      </c>
      <c r="E62" s="10">
        <f>SUM(JANUARY!B62+FEBRUARY!B62+MARCH!B62+APRIL!B62+MAY!B62)+B62</f>
        <v>70126</v>
      </c>
      <c r="F62" s="10">
        <f>SUM(JANUARY!C62+FEBRUARY!C62+MARCH!C62+APRIL!C62+MAY!C62)+C62</f>
        <v>96501</v>
      </c>
      <c r="G62" s="102">
        <f>(E62-F62)/F62</f>
        <v>-0.2733132299147159</v>
      </c>
    </row>
    <row r="63" spans="1:7" ht="12.75">
      <c r="A63" s="96" t="s">
        <v>21</v>
      </c>
      <c r="B63" s="101">
        <v>33</v>
      </c>
      <c r="C63" s="101">
        <v>233</v>
      </c>
      <c r="D63" s="102">
        <f>(B63-C63)/C63</f>
        <v>-0.8583690987124464</v>
      </c>
      <c r="E63" s="10">
        <f>SUM(JANUARY!B63+FEBRUARY!B63+MARCH!B63+APRIL!B63+MAY!B63)+B63</f>
        <v>494</v>
      </c>
      <c r="F63" s="10">
        <f>SUM(JANUARY!C63+FEBRUARY!C63+MARCH!C63+APRIL!C63+MAY!C63)+C63</f>
        <v>1373</v>
      </c>
      <c r="G63" s="102">
        <f>(E63-F63)/F63</f>
        <v>-0.640203932993445</v>
      </c>
    </row>
    <row r="64" spans="2:6" ht="12.75">
      <c r="B64" s="101"/>
      <c r="C64" s="101"/>
      <c r="E64" s="101"/>
      <c r="F64" s="101"/>
    </row>
    <row r="65" spans="1:7" ht="12.75">
      <c r="A65" s="98" t="s">
        <v>22</v>
      </c>
      <c r="B65" s="105">
        <f>SUM(B67+B73+B78+B82+B83+B84+B86+B91+B92+B93+B94)</f>
        <v>20061</v>
      </c>
      <c r="C65" s="105">
        <f>SUM(C67+C73+C78+C82+C83+C84+C86+C91+C92+C93+C94)</f>
        <v>25700</v>
      </c>
      <c r="D65" s="106">
        <f>(B65-C65)/C65</f>
        <v>-0.21941634241245137</v>
      </c>
      <c r="E65" s="105">
        <f>SUM(E67+E73+E78+E82+E83+E84+E86+E91+E92+E93+E94)</f>
        <v>100082</v>
      </c>
      <c r="F65" s="105">
        <f>SUM(F67+F73+F78+F82+F83+F84+F86+F91+F92+F93+F94)</f>
        <v>135521</v>
      </c>
      <c r="G65" s="106">
        <f>(E65-F65)/F65</f>
        <v>-0.2615019074534574</v>
      </c>
    </row>
    <row r="66" spans="2:6" ht="12.75">
      <c r="B66" s="101"/>
      <c r="C66" s="101"/>
      <c r="E66" s="101"/>
      <c r="F66" s="101"/>
    </row>
    <row r="67" spans="1:7" ht="12.75">
      <c r="A67" s="98" t="s">
        <v>23</v>
      </c>
      <c r="B67" s="105">
        <f>SUM(B68:B71)</f>
        <v>9888</v>
      </c>
      <c r="C67" s="105">
        <f>SUM(C68:C71)</f>
        <v>12981</v>
      </c>
      <c r="D67" s="106">
        <f>(B67-C67)/C67</f>
        <v>-0.23827131962098452</v>
      </c>
      <c r="E67" s="105">
        <f>SUM(E68:E71)</f>
        <v>42115</v>
      </c>
      <c r="F67" s="105">
        <f>SUM(F68:F71)</f>
        <v>57890</v>
      </c>
      <c r="G67" s="106">
        <f>(E67-F67)/F67</f>
        <v>-0.27249956814648474</v>
      </c>
    </row>
    <row r="68" spans="1:7" ht="12.75">
      <c r="A68" s="96" t="s">
        <v>24</v>
      </c>
      <c r="B68" s="101">
        <v>7191</v>
      </c>
      <c r="C68" s="101">
        <v>9502</v>
      </c>
      <c r="D68" s="102">
        <f>(B68-C68)/C68</f>
        <v>-0.2432119553778152</v>
      </c>
      <c r="E68" s="10">
        <f>SUM(JANUARY!B68+FEBRUARY!B68+MARCH!B68+APRIL!B68+MAY!B68)+B68</f>
        <v>31337</v>
      </c>
      <c r="F68" s="10">
        <f>SUM(JANUARY!C68+FEBRUARY!C68+MARCH!C68+APRIL!C68+MAY!C68)+C68</f>
        <v>43436</v>
      </c>
      <c r="G68" s="102">
        <f>(E68-F68)/F68</f>
        <v>-0.2785477484114559</v>
      </c>
    </row>
    <row r="69" spans="1:7" ht="12.75">
      <c r="A69" s="96" t="s">
        <v>25</v>
      </c>
      <c r="B69" s="101">
        <v>2583</v>
      </c>
      <c r="C69" s="101">
        <v>3317</v>
      </c>
      <c r="D69" s="102">
        <f>(B69-C69)/C69</f>
        <v>-0.2212842930358758</v>
      </c>
      <c r="E69" s="10">
        <f>SUM(JANUARY!B69+FEBRUARY!B69+MARCH!B69+APRIL!B69+MAY!B69)+B69</f>
        <v>10331</v>
      </c>
      <c r="F69" s="10">
        <f>SUM(JANUARY!C69+FEBRUARY!C69+MARCH!C69+APRIL!C69+MAY!C69)+C69</f>
        <v>13929</v>
      </c>
      <c r="G69" s="102">
        <f>(E69-F69)/F69</f>
        <v>-0.25831000071792665</v>
      </c>
    </row>
    <row r="70" spans="1:7" ht="12.75">
      <c r="A70" s="35" t="s">
        <v>96</v>
      </c>
      <c r="B70" s="10">
        <v>59</v>
      </c>
      <c r="C70" s="10">
        <v>76</v>
      </c>
      <c r="D70" s="11">
        <f>(+B70-C70)/C70*100</f>
        <v>-22.36842105263158</v>
      </c>
      <c r="E70" s="10">
        <f>SUM(JANUARY!B70+FEBRUARY!B70+MARCH!B70+APRIL!B70+MAY!B70)+B70</f>
        <v>244</v>
      </c>
      <c r="F70" s="10">
        <f>SUM(JANUARY!C70+FEBRUARY!C70+MARCH!C70+APRIL!C70+MAY!C70)+C70</f>
        <v>268</v>
      </c>
      <c r="G70" s="11">
        <f>(+E70-F70)/F70*100</f>
        <v>-8.955223880597014</v>
      </c>
    </row>
    <row r="71" spans="1:7" ht="12.75">
      <c r="A71" s="96" t="s">
        <v>26</v>
      </c>
      <c r="B71" s="10">
        <v>55</v>
      </c>
      <c r="C71" s="10">
        <v>86</v>
      </c>
      <c r="D71" s="102">
        <f>(B71-C71)/C71</f>
        <v>-0.36046511627906974</v>
      </c>
      <c r="E71" s="10">
        <f>SUM(JANUARY!B71+FEBRUARY!B71+MARCH!B71+APRIL!B71+MAY!B71)+B71</f>
        <v>203</v>
      </c>
      <c r="F71" s="10">
        <f>SUM(JANUARY!C71+FEBRUARY!C71+MARCH!C71+APRIL!C71+MAY!C71)+C71</f>
        <v>257</v>
      </c>
      <c r="G71" s="102">
        <f>(E71-F71)/F71</f>
        <v>-0.21011673151750973</v>
      </c>
    </row>
    <row r="72" spans="2:6" ht="12.75">
      <c r="B72" s="101"/>
      <c r="C72" s="101"/>
      <c r="E72" s="101"/>
      <c r="F72" s="101"/>
    </row>
    <row r="73" spans="1:7" ht="12.75">
      <c r="A73" s="98" t="s">
        <v>27</v>
      </c>
      <c r="B73" s="105">
        <f>SUM(B74:B76)</f>
        <v>1017</v>
      </c>
      <c r="C73" s="105">
        <f>SUM(C74:C76)</f>
        <v>1090</v>
      </c>
      <c r="D73" s="106">
        <f>(B73-C73)/C73</f>
        <v>-0.06697247706422019</v>
      </c>
      <c r="E73" s="105">
        <f>SUM(E74:E76)</f>
        <v>5185</v>
      </c>
      <c r="F73" s="105">
        <f>SUM(F74:F76)</f>
        <v>6211</v>
      </c>
      <c r="G73" s="106">
        <f>(E73-F73)/F73</f>
        <v>-0.16519079053292546</v>
      </c>
    </row>
    <row r="74" spans="1:7" ht="12.75">
      <c r="A74" s="96" t="s">
        <v>28</v>
      </c>
      <c r="B74" s="101">
        <v>499</v>
      </c>
      <c r="C74" s="101">
        <v>454</v>
      </c>
      <c r="D74" s="102">
        <f>(B74-C74)/C74</f>
        <v>0.09911894273127753</v>
      </c>
      <c r="E74" s="10">
        <f>SUM(JANUARY!B74+FEBRUARY!B74+MARCH!B74+APRIL!B74+MAY!B74)+B74</f>
        <v>2571</v>
      </c>
      <c r="F74" s="10">
        <f>SUM(JANUARY!C74+FEBRUARY!C74+MARCH!C74+APRIL!C74+MAY!C74)+C74</f>
        <v>2427</v>
      </c>
      <c r="G74" s="102">
        <f>(E74-F74)/F74</f>
        <v>0.059332509270704575</v>
      </c>
    </row>
    <row r="75" spans="1:7" ht="12.75">
      <c r="A75" s="96" t="s">
        <v>29</v>
      </c>
      <c r="B75" s="101">
        <v>299</v>
      </c>
      <c r="C75" s="101">
        <v>379</v>
      </c>
      <c r="D75" s="102">
        <f>(B75-C75)/C75</f>
        <v>-0.21108179419525067</v>
      </c>
      <c r="E75" s="10">
        <f>SUM(JANUARY!B75+FEBRUARY!B75+MARCH!B75+APRIL!B75+MAY!B75)+B75</f>
        <v>1490</v>
      </c>
      <c r="F75" s="10">
        <f>SUM(JANUARY!C75+FEBRUARY!C75+MARCH!C75+APRIL!C75+MAY!C75)+C75</f>
        <v>2376</v>
      </c>
      <c r="G75" s="102">
        <f>(E75-F75)/F75</f>
        <v>-0.3728956228956229</v>
      </c>
    </row>
    <row r="76" spans="1:7" ht="12.75">
      <c r="A76" s="96" t="s">
        <v>30</v>
      </c>
      <c r="B76" s="101">
        <v>219</v>
      </c>
      <c r="C76" s="101">
        <v>257</v>
      </c>
      <c r="D76" s="102">
        <f>(B76-C76)/C76</f>
        <v>-0.14785992217898833</v>
      </c>
      <c r="E76" s="10">
        <f>SUM(JANUARY!B76+FEBRUARY!B76+MARCH!B76+APRIL!B76+MAY!B76)+B76</f>
        <v>1124</v>
      </c>
      <c r="F76" s="10">
        <f>SUM(JANUARY!C76+FEBRUARY!C76+MARCH!C76+APRIL!C76+MAY!C76)+C76</f>
        <v>1408</v>
      </c>
      <c r="G76" s="102">
        <f>(E76-F76)/F76</f>
        <v>-0.20170454545454544</v>
      </c>
    </row>
    <row r="77" spans="2:6" ht="12.75">
      <c r="B77" s="101"/>
      <c r="C77" s="101"/>
      <c r="E77" s="101"/>
      <c r="F77" s="101"/>
    </row>
    <row r="78" spans="1:7" ht="12.75">
      <c r="A78" s="98" t="s">
        <v>53</v>
      </c>
      <c r="B78" s="105">
        <f>B79+B80</f>
        <v>735</v>
      </c>
      <c r="C78" s="105">
        <f>C79+C80</f>
        <v>905</v>
      </c>
      <c r="D78" s="106">
        <f>(B78-C78)/C78</f>
        <v>-0.1878453038674033</v>
      </c>
      <c r="E78" s="105">
        <f>E79+E80</f>
        <v>3755</v>
      </c>
      <c r="F78" s="105">
        <f>F79+F80</f>
        <v>5404</v>
      </c>
      <c r="G78" s="106">
        <f>(E78-F78)/F78</f>
        <v>-0.3051443375277572</v>
      </c>
    </row>
    <row r="79" spans="1:7" ht="12.75">
      <c r="A79" s="96" t="s">
        <v>32</v>
      </c>
      <c r="B79" s="101">
        <v>235</v>
      </c>
      <c r="C79" s="101">
        <v>370</v>
      </c>
      <c r="D79" s="102">
        <f>(B79-C79)/C79</f>
        <v>-0.36486486486486486</v>
      </c>
      <c r="E79" s="10">
        <f>SUM(JANUARY!B79+FEBRUARY!B79+MARCH!B79+APRIL!B79+MAY!B79)+B79</f>
        <v>1490</v>
      </c>
      <c r="F79" s="10">
        <f>SUM(JANUARY!C79+FEBRUARY!C79+MARCH!C79+APRIL!C79+MAY!C79)+C79</f>
        <v>2900</v>
      </c>
      <c r="G79" s="102">
        <f>(E79-F79)/F79</f>
        <v>-0.4862068965517241</v>
      </c>
    </row>
    <row r="80" spans="1:7" ht="12.75">
      <c r="A80" s="96" t="s">
        <v>54</v>
      </c>
      <c r="B80" s="101">
        <v>500</v>
      </c>
      <c r="C80" s="101">
        <v>535</v>
      </c>
      <c r="D80" s="102">
        <f>(B80-C80)/C80</f>
        <v>-0.06542056074766354</v>
      </c>
      <c r="E80" s="10">
        <f>SUM(JANUARY!B80+FEBRUARY!B80+MARCH!B80+APRIL!B80+MAY!B80)+B80</f>
        <v>2265</v>
      </c>
      <c r="F80" s="10">
        <f>SUM(JANUARY!C80+FEBRUARY!C80+MARCH!C80+APRIL!C80+MAY!C80)+C80</f>
        <v>2504</v>
      </c>
      <c r="G80" s="102">
        <f>(E80-F80)/F80</f>
        <v>-0.09544728434504793</v>
      </c>
    </row>
    <row r="81" spans="2:6" ht="12.75">
      <c r="B81" s="101"/>
      <c r="C81" s="101"/>
      <c r="E81" s="101"/>
      <c r="F81" s="101"/>
    </row>
    <row r="82" spans="1:7" ht="12.75">
      <c r="A82" s="98" t="s">
        <v>34</v>
      </c>
      <c r="B82" s="105">
        <v>1697</v>
      </c>
      <c r="C82" s="105">
        <v>1769</v>
      </c>
      <c r="D82" s="106">
        <f>(B82-C82)/C82</f>
        <v>-0.04070096099491238</v>
      </c>
      <c r="E82" s="148">
        <f>SUM(JANUARY!B82+FEBRUARY!B82+MARCH!B82+APRIL!B82+MAY!B82)+B82</f>
        <v>7967</v>
      </c>
      <c r="F82" s="148">
        <f>SUM(JANUARY!C82+FEBRUARY!C82+MARCH!C82+APRIL!C82+MAY!C82)+C82</f>
        <v>8707</v>
      </c>
      <c r="G82" s="106">
        <f>(E82-F82)/F82</f>
        <v>-0.0849890892385437</v>
      </c>
    </row>
    <row r="83" spans="1:7" ht="12.75">
      <c r="A83" s="98" t="s">
        <v>35</v>
      </c>
      <c r="B83" s="105">
        <v>531</v>
      </c>
      <c r="C83" s="105">
        <v>460</v>
      </c>
      <c r="D83" s="106">
        <f>(B83-C83)/C83</f>
        <v>0.15434782608695652</v>
      </c>
      <c r="E83" s="148">
        <f>SUM(JANUARY!B83+FEBRUARY!B83+MARCH!B83+APRIL!B83+MAY!B83)+B83</f>
        <v>2743</v>
      </c>
      <c r="F83" s="148">
        <f>SUM(JANUARY!C83+FEBRUARY!C83+MARCH!C83+APRIL!C83+MAY!C83)+C83</f>
        <v>2535</v>
      </c>
      <c r="G83" s="106">
        <f>(E83-F83)/F83</f>
        <v>0.08205128205128205</v>
      </c>
    </row>
    <row r="84" spans="1:7" ht="12.75">
      <c r="A84" s="98" t="s">
        <v>36</v>
      </c>
      <c r="B84" s="105">
        <v>220</v>
      </c>
      <c r="C84" s="105">
        <v>356</v>
      </c>
      <c r="D84" s="106">
        <f>(B84-C84)/C84</f>
        <v>-0.38202247191011235</v>
      </c>
      <c r="E84" s="148">
        <f>SUM(JANUARY!B84+FEBRUARY!B84+MARCH!B84+APRIL!B84+MAY!B84)+B84</f>
        <v>1317</v>
      </c>
      <c r="F84" s="148">
        <f>SUM(JANUARY!C84+FEBRUARY!C84+MARCH!C84+APRIL!C84+MAY!C84)+C84</f>
        <v>2144</v>
      </c>
      <c r="G84" s="106">
        <f>(E84-F84)/F84</f>
        <v>-0.38572761194029853</v>
      </c>
    </row>
    <row r="85" spans="2:6" ht="12.75">
      <c r="B85" s="101"/>
      <c r="C85" s="101"/>
      <c r="E85" s="101"/>
      <c r="F85" s="101"/>
    </row>
    <row r="86" spans="1:7" ht="12.75">
      <c r="A86" s="98" t="s">
        <v>37</v>
      </c>
      <c r="B86" s="105">
        <f>SUM(B87:B89)</f>
        <v>2858</v>
      </c>
      <c r="C86" s="105">
        <f>SUM(C87:C89)</f>
        <v>3942</v>
      </c>
      <c r="D86" s="106">
        <f>(B86-C86)/C86</f>
        <v>-0.2749873160832065</v>
      </c>
      <c r="E86" s="105">
        <f>SUM(E87:E89)</f>
        <v>16355</v>
      </c>
      <c r="F86" s="105">
        <f>SUM(F87:F89)</f>
        <v>23217</v>
      </c>
      <c r="G86" s="106">
        <f>(E86-F86)/F86</f>
        <v>-0.2955592884524271</v>
      </c>
    </row>
    <row r="87" spans="1:7" ht="12.75">
      <c r="A87" s="96" t="s">
        <v>55</v>
      </c>
      <c r="B87" s="101">
        <v>649</v>
      </c>
      <c r="C87" s="101">
        <v>847</v>
      </c>
      <c r="D87" s="102">
        <f>(B87-C87)/C87</f>
        <v>-0.23376623376623376</v>
      </c>
      <c r="E87" s="10">
        <f>SUM(JANUARY!B87+FEBRUARY!B87+MARCH!B87+APRIL!B87+MAY!B87)+B87</f>
        <v>4041</v>
      </c>
      <c r="F87" s="10">
        <f>SUM(JANUARY!C87+FEBRUARY!C87+MARCH!C87+APRIL!C87+MAY!C87)+C87</f>
        <v>4599</v>
      </c>
      <c r="G87" s="102">
        <f>(E87-F87)/F87</f>
        <v>-0.12133072407045009</v>
      </c>
    </row>
    <row r="88" spans="1:7" ht="12.75">
      <c r="A88" s="96" t="s">
        <v>56</v>
      </c>
      <c r="B88" s="101">
        <v>2084</v>
      </c>
      <c r="C88" s="101">
        <v>2933</v>
      </c>
      <c r="D88" s="102">
        <f>(B88-C88)/C88</f>
        <v>-0.28946471189907946</v>
      </c>
      <c r="E88" s="10">
        <f>SUM(JANUARY!B88+FEBRUARY!B88+MARCH!B88+APRIL!B88+MAY!B88)+B88</f>
        <v>11103</v>
      </c>
      <c r="F88" s="10">
        <f>SUM(JANUARY!C88+FEBRUARY!C88+MARCH!C88+APRIL!C88+MAY!C88)+C88</f>
        <v>17280</v>
      </c>
      <c r="G88" s="102">
        <f>(E88-F88)/F88</f>
        <v>-0.35746527777777776</v>
      </c>
    </row>
    <row r="89" spans="1:7" ht="12.75">
      <c r="A89" s="96" t="s">
        <v>40</v>
      </c>
      <c r="B89" s="101">
        <v>125</v>
      </c>
      <c r="C89" s="101">
        <v>162</v>
      </c>
      <c r="D89" s="102">
        <f>(B89-C89)/C89</f>
        <v>-0.22839506172839505</v>
      </c>
      <c r="E89" s="10">
        <f>SUM(JANUARY!B89+FEBRUARY!B89+MARCH!B89+APRIL!B89+MAY!B89)+B89</f>
        <v>1211</v>
      </c>
      <c r="F89" s="10">
        <f>SUM(JANUARY!C89+FEBRUARY!C89+MARCH!C89+APRIL!C89+MAY!C89)+C89</f>
        <v>1338</v>
      </c>
      <c r="G89" s="102">
        <f>(E89-F89)/F89</f>
        <v>-0.09491778774289986</v>
      </c>
    </row>
    <row r="90" spans="2:6" ht="12.75">
      <c r="B90" s="101"/>
      <c r="C90" s="101"/>
      <c r="E90" s="101"/>
      <c r="F90" s="101"/>
    </row>
    <row r="91" spans="1:7" ht="12.75">
      <c r="A91" s="98" t="s">
        <v>41</v>
      </c>
      <c r="B91" s="105">
        <v>1428</v>
      </c>
      <c r="C91" s="105">
        <v>2559</v>
      </c>
      <c r="D91" s="106">
        <f>(B91-C91)/C91</f>
        <v>-0.44196951934349354</v>
      </c>
      <c r="E91" s="148">
        <f>SUM(JANUARY!B91+FEBRUARY!B91+MARCH!B91+APRIL!B91+MAY!B91)+B91</f>
        <v>12157</v>
      </c>
      <c r="F91" s="148">
        <f>SUM(JANUARY!C91+FEBRUARY!C91+MARCH!C91+APRIL!C91+MAY!C91)+C91</f>
        <v>19232</v>
      </c>
      <c r="G91" s="106">
        <f>(E91-F91)/F91</f>
        <v>-0.36787645590682194</v>
      </c>
    </row>
    <row r="92" spans="1:7" ht="12.75">
      <c r="A92" s="98" t="s">
        <v>42</v>
      </c>
      <c r="B92" s="105">
        <v>1</v>
      </c>
      <c r="C92" s="105">
        <v>24</v>
      </c>
      <c r="D92" s="106">
        <f>(B92-C92)/C92</f>
        <v>-0.9583333333333334</v>
      </c>
      <c r="E92" s="148">
        <f>SUM(JANUARY!B92+FEBRUARY!B92+MARCH!B92+APRIL!B92+MAY!B92)+B92</f>
        <v>47</v>
      </c>
      <c r="F92" s="148">
        <f>SUM(JANUARY!C92+FEBRUARY!C92+MARCH!C92+APRIL!C92+MAY!C92)+C92</f>
        <v>85</v>
      </c>
      <c r="G92" s="106">
        <f>(E92-F92)/F92</f>
        <v>-0.4470588235294118</v>
      </c>
    </row>
    <row r="93" spans="1:7" ht="12.75">
      <c r="A93" s="98" t="s">
        <v>43</v>
      </c>
      <c r="B93" s="105">
        <v>78</v>
      </c>
      <c r="C93" s="105">
        <v>73</v>
      </c>
      <c r="D93" s="106">
        <f>(B93-C93)/C93</f>
        <v>0.0684931506849315</v>
      </c>
      <c r="E93" s="148">
        <f>SUM(JANUARY!B93+FEBRUARY!B93+MARCH!B93+APRIL!B93+MAY!B93)+B93</f>
        <v>408</v>
      </c>
      <c r="F93" s="148">
        <f>SUM(JANUARY!C93+FEBRUARY!C93+MARCH!C93+APRIL!C93+MAY!C93)+C93</f>
        <v>571</v>
      </c>
      <c r="G93" s="106">
        <f>(E93-F93)/F93</f>
        <v>-0.28546409807355516</v>
      </c>
    </row>
    <row r="94" spans="1:7" ht="12.75">
      <c r="A94" s="98" t="s">
        <v>44</v>
      </c>
      <c r="B94" s="105">
        <v>1608</v>
      </c>
      <c r="C94" s="105">
        <v>1541</v>
      </c>
      <c r="D94" s="106">
        <f>(B94-C94)/C94</f>
        <v>0.043478260869565216</v>
      </c>
      <c r="E94" s="148">
        <f>SUM(JANUARY!B94+FEBRUARY!B94+MARCH!B94+APRIL!B94+MAY!B94)+B94</f>
        <v>8033</v>
      </c>
      <c r="F94" s="148">
        <f>SUM(JANUARY!C94+FEBRUARY!C94+MARCH!C94+APRIL!C94+MAY!C94)+C94</f>
        <v>9525</v>
      </c>
      <c r="G94" s="106">
        <f>(E94-F94)/F94</f>
        <v>-0.15664041994750655</v>
      </c>
    </row>
    <row r="95" spans="1:7" ht="12.75">
      <c r="A95" s="98"/>
      <c r="B95" s="98"/>
      <c r="C95" s="98"/>
      <c r="D95" s="106"/>
      <c r="E95" s="98"/>
      <c r="F95" s="98"/>
      <c r="G95" s="106"/>
    </row>
    <row r="96" spans="1:7" ht="12.75">
      <c r="A96" s="98" t="s">
        <v>45</v>
      </c>
      <c r="B96" s="105">
        <f>B57+B61+B65</f>
        <v>119867</v>
      </c>
      <c r="C96" s="105">
        <f>C57+C61+C65</f>
        <v>138753</v>
      </c>
      <c r="D96" s="106">
        <f>(B96-C96)/C96</f>
        <v>-0.13611237234510246</v>
      </c>
      <c r="E96" s="105">
        <f>E57+E61+E65</f>
        <v>691182</v>
      </c>
      <c r="F96" s="105">
        <f>F57+F61+F65</f>
        <v>808736</v>
      </c>
      <c r="G96" s="106">
        <f>(E96-F96)/F96</f>
        <v>-0.14535522098682388</v>
      </c>
    </row>
  </sheetData>
  <sheetProtection/>
  <mergeCells count="8">
    <mergeCell ref="A51:G51"/>
    <mergeCell ref="A52:G52"/>
    <mergeCell ref="A41:G41"/>
    <mergeCell ref="A1:G1"/>
    <mergeCell ref="A3:G3"/>
    <mergeCell ref="A5:G5"/>
    <mergeCell ref="A50:G50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21" sqref="B21"/>
    </sheetView>
  </sheetViews>
  <sheetFormatPr defaultColWidth="9.625" defaultRowHeight="12.75"/>
  <cols>
    <col min="1" max="1" width="18.625" style="0" customWidth="1"/>
    <col min="2" max="3" width="11.625" style="0" customWidth="1"/>
    <col min="4" max="4" width="6.625" style="0" customWidth="1"/>
    <col min="5" max="6" width="11.62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115</v>
      </c>
      <c r="B3" s="3"/>
      <c r="C3" s="43"/>
      <c r="D3" s="3"/>
      <c r="E3" s="3"/>
      <c r="F3" s="3"/>
      <c r="G3" s="3"/>
    </row>
    <row r="4" spans="1:7" ht="15.75">
      <c r="A4" s="40"/>
      <c r="B4" s="40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5"/>
      <c r="D6" s="44"/>
      <c r="E6" s="44"/>
      <c r="F6" s="35"/>
      <c r="G6" s="22"/>
    </row>
    <row r="7" spans="1:7" ht="15.75">
      <c r="A7" s="170"/>
      <c r="B7" s="170"/>
      <c r="C7" s="170"/>
      <c r="D7" s="170"/>
      <c r="E7" s="170"/>
      <c r="F7" s="170"/>
      <c r="G7" s="22"/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/>
      <c r="B9" s="45" t="s">
        <v>116</v>
      </c>
      <c r="C9" s="45" t="s">
        <v>78</v>
      </c>
      <c r="D9" s="46" t="s">
        <v>5</v>
      </c>
      <c r="E9" s="46" t="s">
        <v>117</v>
      </c>
      <c r="F9" s="46" t="s">
        <v>79</v>
      </c>
      <c r="G9" s="46" t="s">
        <v>5</v>
      </c>
    </row>
    <row r="10" spans="1:7" ht="15.75" customHeight="1">
      <c r="A10" s="17" t="s">
        <v>4</v>
      </c>
      <c r="B10" s="47"/>
      <c r="C10" s="47"/>
      <c r="D10" s="47"/>
      <c r="E10" s="47"/>
      <c r="F10" s="47"/>
      <c r="G10" s="47"/>
    </row>
    <row r="11" spans="1:7" ht="12.75">
      <c r="A11" s="48" t="s">
        <v>6</v>
      </c>
      <c r="B11" s="10">
        <v>99723</v>
      </c>
      <c r="C11" s="10">
        <v>104390</v>
      </c>
      <c r="D11" s="11">
        <f>(+B11-C11)/C11*100</f>
        <v>-4.4707347447073476</v>
      </c>
      <c r="E11" s="10">
        <f>SUM(JANUARY!B11+FEBRUARY!B11+MARCH!B10+APRIL!B11+MAY!B11+JUNE!B11)+B11</f>
        <v>620203</v>
      </c>
      <c r="F11" s="10">
        <f>SUM(JANUARY!C11+FEBRUARY!C11+MARCH!C10+APRIL!C11+MAY!C11+JUNE!C11)+C11</f>
        <v>679731</v>
      </c>
      <c r="G11" s="11">
        <f>(+E11-F11)/F11*100</f>
        <v>-8.757582043484849</v>
      </c>
    </row>
    <row r="12" spans="1:7" ht="12.75">
      <c r="A12" s="48" t="s">
        <v>7</v>
      </c>
      <c r="B12" s="10">
        <v>128001</v>
      </c>
      <c r="C12" s="10">
        <v>93986</v>
      </c>
      <c r="D12" s="11">
        <f>(+B12-C12)/C12*100</f>
        <v>36.19156044517269</v>
      </c>
      <c r="E12" s="10">
        <f>SUM(JANUARY!B12+FEBRUARY!B12+MARCH!B11+APRIL!B12+MAY!B12+JUNE!B12)+B12</f>
        <v>1035062</v>
      </c>
      <c r="F12" s="10">
        <f>SUM(JANUARY!C12+FEBRUARY!C12+MARCH!C11+APRIL!C12+MAY!C12+JUNE!C12)+C12</f>
        <v>863177</v>
      </c>
      <c r="G12" s="11">
        <f>(+E12-F12)/F12*100</f>
        <v>19.913065338858658</v>
      </c>
    </row>
    <row r="13" spans="1:7" ht="12.75">
      <c r="A13" s="9" t="s">
        <v>8</v>
      </c>
      <c r="B13" s="12">
        <f>SUM(B11:B12)</f>
        <v>227724</v>
      </c>
      <c r="C13" s="12">
        <f>SUM(C11:C12)</f>
        <v>198376</v>
      </c>
      <c r="D13" s="13">
        <f>(+B13-C13)/C13*100</f>
        <v>14.794128321974432</v>
      </c>
      <c r="E13" s="12">
        <f>SUM(E11:E12)</f>
        <v>1655265</v>
      </c>
      <c r="F13" s="12">
        <f>SUM(F11:F12)</f>
        <v>1542908</v>
      </c>
      <c r="G13" s="13">
        <f>(+E13-F13)/F13*100</f>
        <v>7.282158106640188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8" t="s">
        <v>6</v>
      </c>
      <c r="B17" s="10">
        <v>11533</v>
      </c>
      <c r="C17" s="10">
        <v>15413</v>
      </c>
      <c r="D17" s="11">
        <f>(+B17-C17)/C17*100</f>
        <v>-25.173554791409845</v>
      </c>
      <c r="E17" s="10">
        <f>SUM(JANUARY!B17+FEBRUARY!B17+MARCH!B16+APRIL!B17+MAY!B17+JUNE!B17)+B17</f>
        <v>82153</v>
      </c>
      <c r="F17" s="10">
        <f>SUM(JANUARY!C17+FEBRUARY!C17+MARCH!C16+APRIL!C17+MAY!C17+JUNE!C17)+C17</f>
        <v>113287</v>
      </c>
      <c r="G17" s="11">
        <f>(+E17-F17)/F17*100</f>
        <v>-27.482411927229073</v>
      </c>
    </row>
    <row r="18" spans="1:7" ht="12.75">
      <c r="A18" s="48" t="s">
        <v>7</v>
      </c>
      <c r="B18" s="10">
        <v>42111</v>
      </c>
      <c r="C18" s="10">
        <v>38950</v>
      </c>
      <c r="D18" s="11">
        <f>(+B18-C18)/C18*100</f>
        <v>8.11553273427471</v>
      </c>
      <c r="E18" s="10">
        <f>SUM(JANUARY!B18+FEBRUARY!B18+MARCH!B17+APRIL!B18+MAY!B18+JUNE!B18)+B18</f>
        <v>255397</v>
      </c>
      <c r="F18" s="10">
        <f>SUM(JANUARY!C18+FEBRUARY!C18+MARCH!C17+APRIL!C18+MAY!C18+JUNE!C18)+C18</f>
        <v>222474</v>
      </c>
      <c r="G18" s="11">
        <f>(+E18-F18)/F18*100</f>
        <v>14.798583205228477</v>
      </c>
    </row>
    <row r="19" spans="1:7" ht="12.75">
      <c r="A19" s="9" t="s">
        <v>8</v>
      </c>
      <c r="B19" s="12">
        <f>SUM(B17:B18)</f>
        <v>53644</v>
      </c>
      <c r="C19" s="12">
        <f>SUM(C17:C18)</f>
        <v>54363</v>
      </c>
      <c r="D19" s="13">
        <f>(+B19-C19)/C19*100</f>
        <v>-1.3225907326674393</v>
      </c>
      <c r="E19" s="12">
        <f>SUM(E17:E18)</f>
        <v>337550</v>
      </c>
      <c r="F19" s="12">
        <f>SUM(F17:F18)</f>
        <v>335761</v>
      </c>
      <c r="G19" s="13">
        <f>(+E19-F19)/F19*100</f>
        <v>0.5328194757580541</v>
      </c>
    </row>
    <row r="20" spans="1:7" ht="12.75">
      <c r="A20" s="35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4.2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8" t="s">
        <v>6</v>
      </c>
      <c r="B23" s="10">
        <v>18958</v>
      </c>
      <c r="C23" s="10">
        <v>22968</v>
      </c>
      <c r="D23" s="11">
        <f>(+B23-C23)/C23*100</f>
        <v>-17.45907349355625</v>
      </c>
      <c r="E23" s="10">
        <f>SUM(JANUARY!B23+FEBRUARY!B23+MARCH!B22+APRIL!B23+MAY!B23+JUNE!B23)+B23</f>
        <v>119040</v>
      </c>
      <c r="F23" s="10">
        <f>SUM(JANUARY!C23+FEBRUARY!C23+MARCH!C22+APRIL!C23+MAY!C23+JUNE!C23)+C23</f>
        <v>158489</v>
      </c>
      <c r="G23" s="11">
        <f>(+E23-F23)/F23*100</f>
        <v>-24.89068641987772</v>
      </c>
    </row>
    <row r="24" spans="1:7" ht="12.75">
      <c r="A24" s="48" t="s">
        <v>7</v>
      </c>
      <c r="B24" s="10">
        <v>86167</v>
      </c>
      <c r="C24" s="10">
        <v>65764</v>
      </c>
      <c r="D24" s="11">
        <f>(+B24-C24)/C24*100</f>
        <v>31.024572714555077</v>
      </c>
      <c r="E24" s="10">
        <f>SUM(JANUARY!B24+FEBRUARY!B24+MARCH!B23+APRIL!B24+MAY!B24+JUNE!B24)+B24</f>
        <v>719144</v>
      </c>
      <c r="F24" s="10">
        <f>SUM(JANUARY!C24+FEBRUARY!C24+MARCH!C23+APRIL!C24+MAY!C24+JUNE!C24)+C24</f>
        <v>680514</v>
      </c>
      <c r="G24" s="11">
        <f>(+E24-F24)/F24*100</f>
        <v>5.676591517588176</v>
      </c>
    </row>
    <row r="25" spans="1:7" ht="12.75">
      <c r="A25" s="9" t="s">
        <v>8</v>
      </c>
      <c r="B25" s="12">
        <f>SUM(B23:B24)</f>
        <v>105125</v>
      </c>
      <c r="C25" s="12">
        <f>SUM(C23:C24)</f>
        <v>88732</v>
      </c>
      <c r="D25" s="13">
        <f>(+B25-C25)/C25*100</f>
        <v>18.474732903574807</v>
      </c>
      <c r="E25" s="12">
        <f>SUM(E23:E24)</f>
        <v>838184</v>
      </c>
      <c r="F25" s="12">
        <f>SUM(F23:F24)</f>
        <v>839003</v>
      </c>
      <c r="G25" s="13">
        <f>(+E25-F25)/F25*100</f>
        <v>-0.0976158607299378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8" t="s">
        <v>6</v>
      </c>
      <c r="B29" s="10">
        <f>SUM(B11+B17+B23)</f>
        <v>130214</v>
      </c>
      <c r="C29" s="10">
        <f>SUM(C11+C17+C23)</f>
        <v>142771</v>
      </c>
      <c r="D29" s="11">
        <f>(+B29-C29)/C29*100</f>
        <v>-8.795203507715152</v>
      </c>
      <c r="E29" s="10">
        <f>SUM(E11+E17+E23)</f>
        <v>821396</v>
      </c>
      <c r="F29" s="10">
        <f>SUM(F11+F17+F23)</f>
        <v>951507</v>
      </c>
      <c r="G29" s="11">
        <f>(+E29-F29)/F29*100</f>
        <v>-13.674203132504543</v>
      </c>
    </row>
    <row r="30" spans="1:7" ht="12.75">
      <c r="A30" s="48" t="s">
        <v>7</v>
      </c>
      <c r="B30" s="10">
        <f>SUM(B12+B18+B24)</f>
        <v>256279</v>
      </c>
      <c r="C30" s="10">
        <f>SUM(C12+C18+C24)</f>
        <v>198700</v>
      </c>
      <c r="D30" s="11">
        <f>(+B30-C30)/C30*100</f>
        <v>28.977856064418724</v>
      </c>
      <c r="E30" s="10">
        <f>SUM(E12+E18+E24)</f>
        <v>2009603</v>
      </c>
      <c r="F30" s="10">
        <f>SUM(F12+F18+F24)</f>
        <v>1766165</v>
      </c>
      <c r="G30" s="11">
        <f>(+E30-F30)/F30*100</f>
        <v>13.783423406080406</v>
      </c>
    </row>
    <row r="31" spans="1:7" ht="12.75">
      <c r="A31" s="18" t="s">
        <v>8</v>
      </c>
      <c r="B31" s="49">
        <f>SUM(B29:B30)</f>
        <v>386493</v>
      </c>
      <c r="C31" s="49">
        <f>SUM(C29:C30)</f>
        <v>341471</v>
      </c>
      <c r="D31" s="21">
        <f>(+B31-C31)/C31*100</f>
        <v>13.18472139654612</v>
      </c>
      <c r="E31" s="49">
        <f>SUM(E29:E30)</f>
        <v>2830999</v>
      </c>
      <c r="F31" s="49">
        <f>SUM(F29:F30)</f>
        <v>2717672</v>
      </c>
      <c r="G31" s="21">
        <f>(+E31-F31)/F31*100</f>
        <v>4.17000285538505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53" t="s">
        <v>95</v>
      </c>
      <c r="B34" s="22"/>
      <c r="C34" s="22"/>
      <c r="D34" s="22"/>
      <c r="E34" s="22"/>
      <c r="F34" s="22"/>
      <c r="G34" s="11"/>
    </row>
    <row r="35" spans="1:7" ht="12.75">
      <c r="A35" s="153" t="s">
        <v>92</v>
      </c>
      <c r="B35" s="22"/>
      <c r="C35" s="22"/>
      <c r="D35" s="22"/>
      <c r="E35" s="22"/>
      <c r="F35" s="22"/>
      <c r="G35" s="11"/>
    </row>
    <row r="36" spans="1:7" ht="12.75">
      <c r="A36" s="153" t="s">
        <v>93</v>
      </c>
      <c r="B36" s="22"/>
      <c r="C36" s="22"/>
      <c r="D36" s="22"/>
      <c r="E36" s="22"/>
      <c r="F36" s="22"/>
      <c r="G36" s="22"/>
    </row>
    <row r="37" spans="1:7" ht="12.75">
      <c r="A37" s="153" t="s">
        <v>94</v>
      </c>
      <c r="B37" s="22"/>
      <c r="C37" s="22"/>
      <c r="D37" s="22"/>
      <c r="E37" s="22"/>
      <c r="F37" s="22"/>
      <c r="G37" s="22"/>
    </row>
    <row r="38" spans="1:7" ht="15" customHeight="1">
      <c r="A38" s="35"/>
      <c r="B38" s="22"/>
      <c r="C38" s="22"/>
      <c r="D38" s="22"/>
      <c r="E38" s="22"/>
      <c r="F38" s="22"/>
      <c r="G38" s="22"/>
    </row>
    <row r="39" spans="1:7" ht="12.75">
      <c r="A39" s="172" t="s">
        <v>57</v>
      </c>
      <c r="B39" s="172"/>
      <c r="C39" s="172"/>
      <c r="D39" s="172"/>
      <c r="E39" s="172"/>
      <c r="F39" s="172"/>
      <c r="G39" s="172"/>
    </row>
    <row r="40" spans="1:7" ht="15" customHeight="1">
      <c r="A40" s="35"/>
      <c r="B40" s="22"/>
      <c r="C40" s="22"/>
      <c r="D40" s="22"/>
      <c r="E40" s="22"/>
      <c r="F40" s="22"/>
      <c r="G40" s="22"/>
    </row>
    <row r="41" spans="1:7" ht="12.75">
      <c r="A41" s="171"/>
      <c r="B41" s="171"/>
      <c r="C41" s="171"/>
      <c r="D41" s="171"/>
      <c r="E41" s="171"/>
      <c r="F41" s="171"/>
      <c r="G41" s="171"/>
    </row>
    <row r="42" spans="1:7" ht="17.25" customHeight="1">
      <c r="A42" s="5"/>
      <c r="B42" s="5"/>
      <c r="C42" s="5"/>
      <c r="D42" s="5"/>
      <c r="E42" s="5"/>
      <c r="F42" s="5"/>
      <c r="G42" s="50"/>
    </row>
    <row r="43" spans="1:7" ht="15" customHeight="1">
      <c r="A43" s="5"/>
      <c r="B43" s="5"/>
      <c r="C43" s="5"/>
      <c r="D43" s="5"/>
      <c r="E43" s="5"/>
      <c r="F43" s="5"/>
      <c r="G43" s="50"/>
    </row>
    <row r="44" spans="1:7" ht="9.75" customHeight="1">
      <c r="A44" s="5"/>
      <c r="B44" s="5"/>
      <c r="C44" s="5"/>
      <c r="D44" s="5"/>
      <c r="E44" s="5"/>
      <c r="F44" s="5"/>
      <c r="G44" s="50"/>
    </row>
    <row r="45" spans="1:7" ht="9.75" customHeight="1">
      <c r="A45" s="5"/>
      <c r="B45" s="5"/>
      <c r="C45" s="5"/>
      <c r="D45" s="5"/>
      <c r="E45" s="5"/>
      <c r="F45" s="5"/>
      <c r="G45" s="50"/>
    </row>
    <row r="46" spans="1:7" ht="12.75">
      <c r="A46" s="5"/>
      <c r="B46" s="5"/>
      <c r="C46" s="5"/>
      <c r="D46" s="5"/>
      <c r="E46" s="5"/>
      <c r="F46" s="5"/>
      <c r="G46" s="50"/>
    </row>
    <row r="47" spans="1:7" ht="12.75">
      <c r="A47" s="5"/>
      <c r="B47" s="5"/>
      <c r="C47" s="5"/>
      <c r="D47" s="5"/>
      <c r="E47" s="5"/>
      <c r="F47" s="5"/>
      <c r="G47" s="50"/>
    </row>
    <row r="48" spans="1:7" ht="12.75">
      <c r="A48" s="5"/>
      <c r="B48" s="5"/>
      <c r="C48" s="5"/>
      <c r="D48" s="5"/>
      <c r="E48" s="5"/>
      <c r="F48" s="5"/>
      <c r="G48" s="50"/>
    </row>
    <row r="49" spans="1:7" ht="8.25" customHeight="1">
      <c r="A49" s="5"/>
      <c r="B49" s="5"/>
      <c r="C49" s="5"/>
      <c r="D49" s="5"/>
      <c r="E49" s="5"/>
      <c r="F49" s="5"/>
      <c r="G49" s="50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29" t="s">
        <v>140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30" t="s">
        <v>141</v>
      </c>
      <c r="C55" s="30" t="s">
        <v>80</v>
      </c>
      <c r="D55" s="9" t="s">
        <v>58</v>
      </c>
      <c r="E55" s="107" t="s">
        <v>142</v>
      </c>
      <c r="F55" s="107" t="s">
        <v>81</v>
      </c>
      <c r="G55" s="9" t="s">
        <v>58</v>
      </c>
    </row>
    <row r="56" spans="1:7" ht="12.75">
      <c r="A56" s="14"/>
      <c r="B56" s="30"/>
      <c r="C56" s="30"/>
      <c r="D56" s="9"/>
      <c r="E56" s="41"/>
      <c r="F56" s="41"/>
      <c r="G56" s="9"/>
    </row>
    <row r="57" spans="1:7" ht="12.75">
      <c r="A57" s="17" t="s">
        <v>4</v>
      </c>
      <c r="B57" s="12">
        <f>B58+B59</f>
        <v>99723</v>
      </c>
      <c r="C57" s="12">
        <f>C58+C59</f>
        <v>104390</v>
      </c>
      <c r="D57" s="13">
        <f>(+B57-C57)/C57*100</f>
        <v>-4.4707347447073476</v>
      </c>
      <c r="E57" s="12">
        <f>SUM(E58+E59)</f>
        <v>620203</v>
      </c>
      <c r="F57" s="12">
        <f>SUM(F58+F59)</f>
        <v>679731</v>
      </c>
      <c r="G57" s="13">
        <f>(+E57-F57)/F57*100</f>
        <v>-8.757582043484849</v>
      </c>
    </row>
    <row r="58" spans="1:7" ht="12.75">
      <c r="A58" s="14" t="s">
        <v>18</v>
      </c>
      <c r="B58" s="91">
        <v>99723</v>
      </c>
      <c r="C58" s="91">
        <v>104390</v>
      </c>
      <c r="D58" s="11">
        <f>(+B58-C58)/C58*100</f>
        <v>-4.4707347447073476</v>
      </c>
      <c r="E58" s="10">
        <f>SUM(JANUARY!B58+FEBRUARY!B58+MARCH!B58+APRIL!B58+MAY!B58+JUNE!B58)+B58</f>
        <v>620203</v>
      </c>
      <c r="F58" s="10">
        <f>SUM(JANUARY!C58+FEBRUARY!C58+MARCH!C58+APRIL!C58+MAY!C58+JUNE!C58)+C58</f>
        <v>679731</v>
      </c>
      <c r="G58" s="11">
        <f>(+E58-F58)/F58*100</f>
        <v>-8.757582043484849</v>
      </c>
    </row>
    <row r="59" spans="1:7" ht="12.75">
      <c r="A59" s="14" t="s">
        <v>19</v>
      </c>
      <c r="B59" s="150">
        <v>0</v>
      </c>
      <c r="C59" s="150">
        <v>0</v>
      </c>
      <c r="D59" s="11">
        <v>0</v>
      </c>
      <c r="E59" s="10">
        <f>SUM(JANUARY!B59+FEBRUARY!B59+MARCH!B59+APRIL!B59+MAY!B59+JUNE!B59)+B59</f>
        <v>0</v>
      </c>
      <c r="F59" s="10">
        <f>SUM(JANUARY!C59+FEBRUARY!C59+MARCH!C59+APRIL!C59+MAY!C59+JUNE!C59)+C59</f>
        <v>0</v>
      </c>
      <c r="G59" s="11">
        <v>0</v>
      </c>
    </row>
    <row r="60" spans="1:7" ht="12.75">
      <c r="A60" s="14"/>
      <c r="B60" s="33"/>
      <c r="C60" s="33"/>
      <c r="D60" s="9"/>
      <c r="E60" s="9"/>
      <c r="F60" s="9"/>
      <c r="G60" s="9"/>
    </row>
    <row r="61" spans="1:7" ht="12.75">
      <c r="A61" s="17" t="s">
        <v>9</v>
      </c>
      <c r="B61" s="12">
        <f>B62+B63</f>
        <v>11533</v>
      </c>
      <c r="C61" s="12">
        <f>C62+C63</f>
        <v>15413</v>
      </c>
      <c r="D61" s="13">
        <f>(+B61-C61)/C61*100</f>
        <v>-25.173554791409845</v>
      </c>
      <c r="E61" s="12">
        <f>E62+E63</f>
        <v>82153</v>
      </c>
      <c r="F61" s="12">
        <f>F62+F63</f>
        <v>113287</v>
      </c>
      <c r="G61" s="13">
        <f>(+E61-F61)/F61*100</f>
        <v>-27.482411927229073</v>
      </c>
    </row>
    <row r="62" spans="1:7" ht="12.75">
      <c r="A62" s="35" t="s">
        <v>20</v>
      </c>
      <c r="B62" s="10">
        <v>11496</v>
      </c>
      <c r="C62" s="10">
        <v>15241</v>
      </c>
      <c r="D62" s="11">
        <f>(+B62-C62)/C62*100</f>
        <v>-24.57187848566367</v>
      </c>
      <c r="E62" s="10">
        <f>SUM(JANUARY!B62+FEBRUARY!B62+MARCH!B62+APRIL!B62+MAY!B62+JUNE!B62)+B62</f>
        <v>81622</v>
      </c>
      <c r="F62" s="10">
        <f>SUM(JANUARY!C62+FEBRUARY!C62+MARCH!C62+APRIL!C62+MAY!C62+JUNE!C62)+C62</f>
        <v>111742</v>
      </c>
      <c r="G62" s="11">
        <f>(+E62-F62)/F62*100</f>
        <v>-26.954949795063627</v>
      </c>
    </row>
    <row r="63" spans="1:7" ht="12.75">
      <c r="A63" s="35" t="s">
        <v>21</v>
      </c>
      <c r="B63" s="32">
        <v>37</v>
      </c>
      <c r="C63" s="32">
        <v>172</v>
      </c>
      <c r="D63" s="11">
        <f>(+B63-C63)/C63*100</f>
        <v>-78.48837209302324</v>
      </c>
      <c r="E63" s="10">
        <f>SUM(JANUARY!B63+FEBRUARY!B63+MARCH!B63+APRIL!B63+MAY!B63+JUNE!B63)+B63</f>
        <v>531</v>
      </c>
      <c r="F63" s="10">
        <f>SUM(JANUARY!C63+FEBRUARY!C63+MARCH!C63+APRIL!C63+MAY!C63+JUNE!C63)+C63</f>
        <v>1545</v>
      </c>
      <c r="G63" s="11">
        <f>(+E63-F63)/F63*100</f>
        <v>-65.63106796116504</v>
      </c>
    </row>
    <row r="64" spans="1:7" ht="12.75">
      <c r="A64" s="14"/>
      <c r="B64" s="33"/>
      <c r="C64" s="33"/>
      <c r="D64" s="9"/>
      <c r="E64" s="9"/>
      <c r="F64" s="9"/>
      <c r="G64" s="9"/>
    </row>
    <row r="65" spans="1:7" ht="12.75">
      <c r="A65" s="14" t="s">
        <v>22</v>
      </c>
      <c r="B65" s="36">
        <f>B67+B73+B78+B82+B83+B84+B86+B91+B92+B93+B94</f>
        <v>18958</v>
      </c>
      <c r="C65" s="36">
        <f>C67+C73+C78+C82+C83+C84+C86+C91+C92+C93+C94</f>
        <v>22968</v>
      </c>
      <c r="D65" s="13">
        <f>(+B65-C65)/C65*100</f>
        <v>-17.45907349355625</v>
      </c>
      <c r="E65" s="36">
        <f>E67+E73+E78+E82+E83+E84+E86+E91+E92+E93+E94</f>
        <v>119040</v>
      </c>
      <c r="F65" s="36">
        <f>F67+F73+F78+F82+F83+F84+F86+F91+F92+F93+F94</f>
        <v>158489</v>
      </c>
      <c r="G65" s="13">
        <f>(+E65-F65)/F65*100</f>
        <v>-24.89068641987772</v>
      </c>
    </row>
    <row r="66" spans="1:7" ht="12.75">
      <c r="A66" s="14"/>
      <c r="B66" s="36"/>
      <c r="C66" s="36"/>
      <c r="D66" s="11"/>
      <c r="E66" s="36"/>
      <c r="F66" s="36"/>
      <c r="G66" s="11"/>
    </row>
    <row r="67" spans="1:7" ht="12.75">
      <c r="A67" s="17" t="s">
        <v>23</v>
      </c>
      <c r="B67" s="37">
        <f>SUM(B68:B71)</f>
        <v>9577</v>
      </c>
      <c r="C67" s="37">
        <f>SUM(C68:C71)</f>
        <v>10877</v>
      </c>
      <c r="D67" s="13">
        <f>(+B67-C67)/C67*100</f>
        <v>-11.951824951733014</v>
      </c>
      <c r="E67" s="37">
        <f>SUM(E68:E71)</f>
        <v>51692</v>
      </c>
      <c r="F67" s="37">
        <f>SUM(F68:F71)</f>
        <v>68767</v>
      </c>
      <c r="G67" s="13">
        <f>(+E67-F67)/F67*100</f>
        <v>-24.830223799206014</v>
      </c>
    </row>
    <row r="68" spans="1:7" ht="12.75">
      <c r="A68" s="35" t="s">
        <v>24</v>
      </c>
      <c r="B68" s="10">
        <v>6588</v>
      </c>
      <c r="C68" s="10">
        <v>7764</v>
      </c>
      <c r="D68" s="11">
        <f>(+B68-C68)/C68*100</f>
        <v>-15.146831530139105</v>
      </c>
      <c r="E68" s="10">
        <f>SUM(JANUARY!B68+FEBRUARY!B68+MARCH!B68+APRIL!B68+MAY!B68+JUNE!B68)+B68</f>
        <v>37925</v>
      </c>
      <c r="F68" s="10">
        <f>SUM(JANUARY!C68+FEBRUARY!C68+MARCH!C68+APRIL!C68+MAY!C68+JUNE!C68)+C68</f>
        <v>51200</v>
      </c>
      <c r="G68" s="11">
        <f>(+E68-F68)/F68*100</f>
        <v>-25.927734375</v>
      </c>
    </row>
    <row r="69" spans="1:7" ht="12.75">
      <c r="A69" s="35" t="s">
        <v>25</v>
      </c>
      <c r="B69" s="10">
        <v>2752</v>
      </c>
      <c r="C69" s="10">
        <v>2852</v>
      </c>
      <c r="D69" s="11">
        <f>(+B69-C69)/C69*100</f>
        <v>-3.506311360448808</v>
      </c>
      <c r="E69" s="10">
        <f>SUM(JANUARY!B69+FEBRUARY!B69+MARCH!B69+APRIL!B69+MAY!B69+JUNE!B69)+B69</f>
        <v>13083</v>
      </c>
      <c r="F69" s="10">
        <f>SUM(JANUARY!C69+FEBRUARY!C69+MARCH!C69+APRIL!C69+MAY!C69+JUNE!C69)+C69</f>
        <v>16781</v>
      </c>
      <c r="G69" s="11">
        <f>(+E69-F69)/F69*100</f>
        <v>-22.03682736428103</v>
      </c>
    </row>
    <row r="70" spans="1:7" ht="12.75">
      <c r="A70" s="35" t="s">
        <v>96</v>
      </c>
      <c r="B70" s="10">
        <v>213</v>
      </c>
      <c r="C70" s="10">
        <v>165</v>
      </c>
      <c r="D70" s="11">
        <f>(+B70-C70)/C70*100</f>
        <v>29.09090909090909</v>
      </c>
      <c r="E70" s="10">
        <f>SUM(JANUARY!B70+FEBRUARY!B70+MARCH!B70+APRIL!B70+MAY!B70+JUNE!B70)+B70</f>
        <v>457</v>
      </c>
      <c r="F70" s="10">
        <f>SUM(JANUARY!C70+FEBRUARY!C70+MARCH!C70+APRIL!C70+MAY!C70+JUNE!C70)+C70</f>
        <v>433</v>
      </c>
      <c r="G70" s="11">
        <f>(+E70-F70)/F70*100</f>
        <v>5.542725173210162</v>
      </c>
    </row>
    <row r="71" spans="1:7" ht="12.75">
      <c r="A71" s="35" t="s">
        <v>26</v>
      </c>
      <c r="B71" s="10">
        <v>24</v>
      </c>
      <c r="C71" s="10">
        <v>96</v>
      </c>
      <c r="D71" s="11">
        <f>(+B71-C71)/C71*100</f>
        <v>-75</v>
      </c>
      <c r="E71" s="10">
        <f>SUM(JANUARY!B71+FEBRUARY!B71+MARCH!B71+APRIL!B71+MAY!B71+JUNE!B71)+B71</f>
        <v>227</v>
      </c>
      <c r="F71" s="10">
        <f>SUM(JANUARY!C71+FEBRUARY!C71+MARCH!C71+APRIL!C71+MAY!C71+JUNE!C71)+C71</f>
        <v>353</v>
      </c>
      <c r="G71" s="11">
        <f>(+E71-F71)/F71*100</f>
        <v>-35.69405099150141</v>
      </c>
    </row>
    <row r="72" spans="1:7" ht="12.75">
      <c r="A72" s="35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958</v>
      </c>
      <c r="C73" s="12">
        <f>SUM(C74:C76)</f>
        <v>847</v>
      </c>
      <c r="D73" s="13">
        <f>(+B73-C73)/C73*100</f>
        <v>13.105076741440378</v>
      </c>
      <c r="E73" s="12">
        <f>SUM(E74:E76)</f>
        <v>6143</v>
      </c>
      <c r="F73" s="12">
        <f>SUM(F74:F76)</f>
        <v>7058</v>
      </c>
      <c r="G73" s="13">
        <f>(+E73-F73)/F73*100</f>
        <v>-12.96401246812128</v>
      </c>
    </row>
    <row r="74" spans="1:7" ht="12.75">
      <c r="A74" s="35" t="s">
        <v>28</v>
      </c>
      <c r="B74" s="10">
        <v>460</v>
      </c>
      <c r="C74" s="10">
        <v>257</v>
      </c>
      <c r="D74" s="11">
        <f>(+B74-C74)/C74*100</f>
        <v>78.98832684824903</v>
      </c>
      <c r="E74" s="10">
        <f>SUM(JANUARY!B74+FEBRUARY!B74+MARCH!B74+APRIL!B74+MAY!B74+JUNE!B74)+B74</f>
        <v>3031</v>
      </c>
      <c r="F74" s="10">
        <f>SUM(JANUARY!C74+FEBRUARY!C74+MARCH!C74+APRIL!C74+MAY!C74+JUNE!C74)+C74</f>
        <v>2684</v>
      </c>
      <c r="G74" s="11">
        <f>(+E74-F74)/F74*100</f>
        <v>12.928464977645305</v>
      </c>
    </row>
    <row r="75" spans="1:7" ht="12.75">
      <c r="A75" s="35" t="s">
        <v>29</v>
      </c>
      <c r="B75" s="10">
        <v>358</v>
      </c>
      <c r="C75" s="10">
        <v>387</v>
      </c>
      <c r="D75" s="11">
        <f>(+B75-C75)/C75*100</f>
        <v>-7.493540051679587</v>
      </c>
      <c r="E75" s="10">
        <f>SUM(JANUARY!B75+FEBRUARY!B75+MARCH!B75+APRIL!B75+MAY!B75+JUNE!B75)+B75</f>
        <v>1848</v>
      </c>
      <c r="F75" s="10">
        <f>SUM(JANUARY!C75+FEBRUARY!C75+MARCH!C75+APRIL!C75+MAY!C75+JUNE!C75)+C75</f>
        <v>2763</v>
      </c>
      <c r="G75" s="11">
        <f>(+E75-F75)/F75*100</f>
        <v>-33.11617806731813</v>
      </c>
    </row>
    <row r="76" spans="1:7" ht="12.75">
      <c r="A76" s="35" t="s">
        <v>30</v>
      </c>
      <c r="B76" s="10">
        <v>140</v>
      </c>
      <c r="C76" s="10">
        <v>203</v>
      </c>
      <c r="D76" s="11">
        <f>(+B76-C76)/C76*100</f>
        <v>-31.03448275862069</v>
      </c>
      <c r="E76" s="10">
        <f>SUM(JANUARY!B76+FEBRUARY!B76+MARCH!B76+APRIL!B76+MAY!B76+JUNE!B76)+B76</f>
        <v>1264</v>
      </c>
      <c r="F76" s="10">
        <f>SUM(JANUARY!C76+FEBRUARY!C76+MARCH!C76+APRIL!C76+MAY!C76+JUNE!C76)+C76</f>
        <v>1611</v>
      </c>
      <c r="G76" s="11">
        <f>(+E76-F76)/F76*100</f>
        <v>-21.53941651148355</v>
      </c>
    </row>
    <row r="77" spans="1:7" ht="12.75">
      <c r="A77" s="35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959</v>
      </c>
      <c r="C78" s="12">
        <f>SUM(C79:C80)</f>
        <v>1053</v>
      </c>
      <c r="D78" s="13">
        <f>(+B78-C78)/C78*100</f>
        <v>-8.92687559354226</v>
      </c>
      <c r="E78" s="12">
        <f>SUM(E79:E80)</f>
        <v>4714</v>
      </c>
      <c r="F78" s="12">
        <f>SUM(F79:F80)</f>
        <v>6457</v>
      </c>
      <c r="G78" s="13">
        <f>(+E78-F78)/F78*100</f>
        <v>-26.993960043363792</v>
      </c>
    </row>
    <row r="79" spans="1:7" ht="12.75">
      <c r="A79" s="35" t="s">
        <v>32</v>
      </c>
      <c r="B79" s="10">
        <v>260</v>
      </c>
      <c r="C79" s="10">
        <v>307</v>
      </c>
      <c r="D79" s="11">
        <f>(+B79-C79)/C79*100</f>
        <v>-15.309446254071663</v>
      </c>
      <c r="E79" s="10">
        <f>SUM(JANUARY!B79+FEBRUARY!B79+MARCH!B79+APRIL!B79+MAY!B79+JUNE!B79)+B79</f>
        <v>1750</v>
      </c>
      <c r="F79" s="10">
        <f>SUM(JANUARY!C79+FEBRUARY!C79+MARCH!C79+APRIL!C79+MAY!C79+JUNE!C79)+C79</f>
        <v>3207</v>
      </c>
      <c r="G79" s="11">
        <f>(+E79-F79)/F79*100</f>
        <v>-45.4318677892111</v>
      </c>
    </row>
    <row r="80" spans="1:7" ht="12.75">
      <c r="A80" s="35" t="s">
        <v>33</v>
      </c>
      <c r="B80" s="10">
        <v>699</v>
      </c>
      <c r="C80" s="10">
        <v>746</v>
      </c>
      <c r="D80" s="11">
        <f>(+B80-C80)/C80*100</f>
        <v>-6.3002680965147455</v>
      </c>
      <c r="E80" s="10">
        <f>SUM(JANUARY!B80+FEBRUARY!B80+MARCH!B80+APRIL!B80+MAY!B80+JUNE!B80)+B80</f>
        <v>2964</v>
      </c>
      <c r="F80" s="10">
        <f>SUM(JANUARY!C80+FEBRUARY!C80+MARCH!C80+APRIL!C80+MAY!C80+JUNE!C80)+C80</f>
        <v>3250</v>
      </c>
      <c r="G80" s="11">
        <f>(+E80-F80)/F80*100</f>
        <v>-8.799999999999999</v>
      </c>
    </row>
    <row r="81" spans="1:7" ht="12.75">
      <c r="A81" s="35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1880</v>
      </c>
      <c r="C82" s="12">
        <v>2157</v>
      </c>
      <c r="D82" s="13">
        <f>(+B82-C82)/C82*100</f>
        <v>-12.84191006026889</v>
      </c>
      <c r="E82" s="148">
        <f>SUM(JANUARY!B82+FEBRUARY!B82+MARCH!B82+APRIL!B82+MAY!B82+JUNE!B82)+B82</f>
        <v>9847</v>
      </c>
      <c r="F82" s="148">
        <f>SUM(JANUARY!C82+FEBRUARY!C82+MARCH!C82+APRIL!C82+MAY!C82+JUNE!C82)+C82</f>
        <v>10864</v>
      </c>
      <c r="G82" s="13">
        <f>(+E82-F82)/F82*100</f>
        <v>-9.36119293078056</v>
      </c>
    </row>
    <row r="83" spans="1:7" ht="12.75">
      <c r="A83" s="17" t="s">
        <v>35</v>
      </c>
      <c r="B83" s="12">
        <v>490</v>
      </c>
      <c r="C83" s="12">
        <v>489</v>
      </c>
      <c r="D83" s="13">
        <f>(+B83-C83)/C83*100</f>
        <v>0.2044989775051125</v>
      </c>
      <c r="E83" s="148">
        <f>SUM(JANUARY!B83+FEBRUARY!B83+MARCH!B83+APRIL!B83+MAY!B83+JUNE!B83)+B83</f>
        <v>3233</v>
      </c>
      <c r="F83" s="148">
        <f>SUM(JANUARY!C83+FEBRUARY!C83+MARCH!C83+APRIL!C83+MAY!C83+JUNE!C83)+C83</f>
        <v>3024</v>
      </c>
      <c r="G83" s="13">
        <f>(+E83-F83)/F83*100</f>
        <v>6.911375661375661</v>
      </c>
    </row>
    <row r="84" spans="1:7" ht="12.75">
      <c r="A84" s="17" t="s">
        <v>36</v>
      </c>
      <c r="B84" s="12">
        <v>113</v>
      </c>
      <c r="C84" s="12">
        <v>214</v>
      </c>
      <c r="D84" s="13">
        <f>(+B84-C84)/C84*100</f>
        <v>-47.19626168224299</v>
      </c>
      <c r="E84" s="148">
        <f>SUM(JANUARY!B84+FEBRUARY!B84+MARCH!B84+APRIL!B84+MAY!B84+JUNE!B84)+B84</f>
        <v>1430</v>
      </c>
      <c r="F84" s="148">
        <f>SUM(JANUARY!C84+FEBRUARY!C84+MARCH!C84+APRIL!C84+MAY!C84+JUNE!C84)+C84</f>
        <v>2358</v>
      </c>
      <c r="G84" s="13">
        <f>(+E84-F84)/F84*100</f>
        <v>-39.35538592027142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2288</v>
      </c>
      <c r="C86" s="12">
        <f>SUM(C87:C89)</f>
        <v>3254</v>
      </c>
      <c r="D86" s="13">
        <f>(+B86-C86)/C86*100</f>
        <v>-29.686539643515676</v>
      </c>
      <c r="E86" s="12">
        <f>SUM(E87:E89)</f>
        <v>18643</v>
      </c>
      <c r="F86" s="12">
        <f>SUM(F87:F89)</f>
        <v>26471</v>
      </c>
      <c r="G86" s="13">
        <f>(+E86-F86)/F86*100</f>
        <v>-29.571984435797667</v>
      </c>
    </row>
    <row r="87" spans="1:7" ht="12.75">
      <c r="A87" s="35" t="s">
        <v>38</v>
      </c>
      <c r="B87" s="10">
        <v>537</v>
      </c>
      <c r="C87" s="10">
        <v>684</v>
      </c>
      <c r="D87" s="11">
        <f>(+B87-C87)/C87*100</f>
        <v>-21.49122807017544</v>
      </c>
      <c r="E87" s="10">
        <f>SUM(JANUARY!B87+FEBRUARY!B87+MARCH!B87+APRIL!B87+MAY!B87+JUNE!B87)+B87</f>
        <v>4578</v>
      </c>
      <c r="F87" s="10">
        <f>SUM(JANUARY!C87+FEBRUARY!C87+MARCH!C87+APRIL!C87+MAY!C87+JUNE!C87)+C87</f>
        <v>5283</v>
      </c>
      <c r="G87" s="11">
        <f>(+E87-F87)/F87*100</f>
        <v>-13.344690516751845</v>
      </c>
    </row>
    <row r="88" spans="1:7" ht="12.75">
      <c r="A88" s="35" t="s">
        <v>39</v>
      </c>
      <c r="B88" s="10">
        <v>1665</v>
      </c>
      <c r="C88" s="10">
        <v>2436</v>
      </c>
      <c r="D88" s="11">
        <f>(+B88-C88)/C88*100</f>
        <v>-31.650246305418715</v>
      </c>
      <c r="E88" s="10">
        <f>SUM(JANUARY!B88+FEBRUARY!B88+MARCH!B88+APRIL!B88+MAY!B88+JUNE!B88)+B88</f>
        <v>12768</v>
      </c>
      <c r="F88" s="10">
        <f>SUM(JANUARY!C88+FEBRUARY!C88+MARCH!C88+APRIL!C88+MAY!C88+JUNE!C88)+C88</f>
        <v>19716</v>
      </c>
      <c r="G88" s="11">
        <f>(+E88-F88)/F88*100</f>
        <v>-35.24041387705417</v>
      </c>
    </row>
    <row r="89" spans="1:7" ht="12.75">
      <c r="A89" s="35" t="s">
        <v>40</v>
      </c>
      <c r="B89" s="10">
        <v>86</v>
      </c>
      <c r="C89" s="10">
        <v>134</v>
      </c>
      <c r="D89" s="11">
        <f>(+B89-C89)/C89*100</f>
        <v>-35.82089552238806</v>
      </c>
      <c r="E89" s="10">
        <f>SUM(JANUARY!B89+FEBRUARY!B89+MARCH!B89+APRIL!B89+MAY!B89+JUNE!B89)+B89</f>
        <v>1297</v>
      </c>
      <c r="F89" s="10">
        <f>SUM(JANUARY!C89+FEBRUARY!C89+MARCH!C89+APRIL!C89+MAY!C89+JUNE!C89)+C89</f>
        <v>1472</v>
      </c>
      <c r="G89" s="11">
        <f>(+E89-F89)/F89*100</f>
        <v>-11.888586956521738</v>
      </c>
    </row>
    <row r="90" spans="1:7" ht="12.75">
      <c r="A90" s="35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1207</v>
      </c>
      <c r="C91" s="12">
        <v>2605</v>
      </c>
      <c r="D91" s="13">
        <f>(+B91-C91)/C91*100</f>
        <v>-53.66602687140115</v>
      </c>
      <c r="E91" s="148">
        <f>SUM(JANUARY!B91+FEBRUARY!B91+MARCH!B91+APRIL!B91+MAY!B91+JUNE!B91)+B91</f>
        <v>13364</v>
      </c>
      <c r="F91" s="148">
        <f>SUM(JANUARY!C91+FEBRUARY!C91+MARCH!C91+APRIL!C91+MAY!C91+JUNE!C91)+C91</f>
        <v>21837</v>
      </c>
      <c r="G91" s="13">
        <f>(+E91-F91)/F91*100</f>
        <v>-38.80111736960205</v>
      </c>
    </row>
    <row r="92" spans="1:7" ht="12.75">
      <c r="A92" s="17" t="s">
        <v>42</v>
      </c>
      <c r="B92" s="12">
        <v>3</v>
      </c>
      <c r="C92" s="12">
        <v>12</v>
      </c>
      <c r="D92" s="13">
        <f>(+B92-C92)/C92*100</f>
        <v>-75</v>
      </c>
      <c r="E92" s="148">
        <f>SUM(JANUARY!B92+FEBRUARY!B92+MARCH!B92+APRIL!B92+MAY!B92+JUNE!B92)+B92</f>
        <v>50</v>
      </c>
      <c r="F92" s="148">
        <f>SUM(JANUARY!C92+FEBRUARY!C92+MARCH!C92+APRIL!C92+MAY!C92+JUNE!C92)+C92</f>
        <v>97</v>
      </c>
      <c r="G92" s="13">
        <f>(+E92-F92)/F92*100</f>
        <v>-48.45360824742268</v>
      </c>
    </row>
    <row r="93" spans="1:7" ht="12.75">
      <c r="A93" s="17" t="s">
        <v>43</v>
      </c>
      <c r="B93" s="12">
        <v>46</v>
      </c>
      <c r="C93" s="12">
        <v>52</v>
      </c>
      <c r="D93" s="13">
        <f>(+B93-C93)/C93*100</f>
        <v>-11.538461538461538</v>
      </c>
      <c r="E93" s="148">
        <f>SUM(JANUARY!B93+FEBRUARY!B93+MARCH!B93+APRIL!B93+MAY!B93+JUNE!B93)+B93</f>
        <v>454</v>
      </c>
      <c r="F93" s="148">
        <f>SUM(JANUARY!C93+FEBRUARY!C93+MARCH!C93+APRIL!C93+MAY!C93+JUNE!C93)+C93</f>
        <v>623</v>
      </c>
      <c r="G93" s="13">
        <f>(+E93-F93)/F93*100</f>
        <v>-27.12680577849117</v>
      </c>
    </row>
    <row r="94" spans="1:7" ht="12.75">
      <c r="A94" s="17" t="s">
        <v>44</v>
      </c>
      <c r="B94" s="12">
        <v>1437</v>
      </c>
      <c r="C94" s="12">
        <v>1408</v>
      </c>
      <c r="D94" s="13">
        <f>(+B94-C94)/C94*100</f>
        <v>2.059659090909091</v>
      </c>
      <c r="E94" s="148">
        <f>SUM(JANUARY!B94+FEBRUARY!B94+MARCH!B94+APRIL!B94+MAY!B94+JUNE!B94)+B94</f>
        <v>9470</v>
      </c>
      <c r="F94" s="148">
        <f>SUM(JANUARY!C94+FEBRUARY!C94+MARCH!C94+APRIL!C94+MAY!C94+JUNE!C94)+C94</f>
        <v>10933</v>
      </c>
      <c r="G94" s="13">
        <f>(+E94-F94)/F94*100</f>
        <v>-13.381505533705296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130214</v>
      </c>
      <c r="C96" s="12">
        <f>SUM(C57+C61+C65)</f>
        <v>142771</v>
      </c>
      <c r="D96" s="13">
        <f>(+B96-C96)/C96*100</f>
        <v>-8.795203507715152</v>
      </c>
      <c r="E96" s="12">
        <f>SUM(E57+E61+E65)</f>
        <v>821396</v>
      </c>
      <c r="F96" s="12">
        <f>SUM(F57+F61+F65)</f>
        <v>951507</v>
      </c>
      <c r="G96" s="13">
        <f>(+E96-F96)/F96*100</f>
        <v>-13.674203132504543</v>
      </c>
    </row>
    <row r="97" spans="1:7" ht="12.75">
      <c r="A97" s="157"/>
      <c r="B97" s="157"/>
      <c r="C97" s="157"/>
      <c r="D97" s="157"/>
      <c r="E97" s="157"/>
      <c r="F97" s="157"/>
      <c r="G97" s="157"/>
    </row>
    <row r="98" spans="1:7" ht="12.75">
      <c r="A98" s="171">
        <f ca="1">NOW()</f>
        <v>40249.428587152775</v>
      </c>
      <c r="B98" s="171"/>
      <c r="C98" s="171"/>
      <c r="D98" s="171"/>
      <c r="E98" s="171"/>
      <c r="F98" s="171"/>
      <c r="G98" s="171"/>
    </row>
  </sheetData>
  <sheetProtection/>
  <mergeCells count="5">
    <mergeCell ref="A98:G98"/>
    <mergeCell ref="A7:F7"/>
    <mergeCell ref="A41:G41"/>
    <mergeCell ref="A39:G3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D71" sqref="D71"/>
    </sheetView>
  </sheetViews>
  <sheetFormatPr defaultColWidth="9.00390625" defaultRowHeight="12.75"/>
  <cols>
    <col min="1" max="1" width="18.875" style="111" customWidth="1"/>
    <col min="2" max="2" width="10.625" style="111" customWidth="1"/>
    <col min="3" max="3" width="9.625" style="111" customWidth="1"/>
    <col min="4" max="4" width="7.75390625" style="111" customWidth="1"/>
    <col min="5" max="6" width="11.625" style="111" customWidth="1"/>
    <col min="7" max="7" width="7.25390625" style="111" customWidth="1"/>
    <col min="8" max="16384" width="9.00390625" style="111" customWidth="1"/>
  </cols>
  <sheetData>
    <row r="1" spans="1:7" ht="20.25" customHeight="1">
      <c r="A1" s="108" t="s">
        <v>46</v>
      </c>
      <c r="B1" s="108"/>
      <c r="C1" s="108"/>
      <c r="D1" s="108"/>
      <c r="E1" s="108"/>
      <c r="F1" s="108"/>
      <c r="G1" s="109"/>
    </row>
    <row r="2" spans="1:7" ht="12.75" customHeight="1">
      <c r="A2" s="108"/>
      <c r="B2" s="108"/>
      <c r="C2" s="108"/>
      <c r="D2" s="108"/>
      <c r="E2" s="108"/>
      <c r="F2" s="108"/>
      <c r="G2" s="109"/>
    </row>
    <row r="3" spans="1:7" ht="16.5" customHeight="1">
      <c r="A3" s="112" t="s">
        <v>118</v>
      </c>
      <c r="B3" s="108"/>
      <c r="C3" s="108"/>
      <c r="D3" s="108"/>
      <c r="E3" s="108"/>
      <c r="F3" s="108"/>
      <c r="G3" s="109"/>
    </row>
    <row r="4" spans="1:7" ht="15.75" customHeight="1">
      <c r="A4" s="133"/>
      <c r="B4" s="128"/>
      <c r="C4" s="128"/>
      <c r="D4" s="128"/>
      <c r="E4" s="128"/>
      <c r="F4" s="128"/>
      <c r="G4" s="129"/>
    </row>
    <row r="5" spans="1:7" ht="16.5" customHeight="1">
      <c r="A5" s="1" t="s">
        <v>1</v>
      </c>
      <c r="B5" s="108"/>
      <c r="C5" s="108"/>
      <c r="D5" s="108"/>
      <c r="E5" s="108"/>
      <c r="F5" s="108"/>
      <c r="G5" s="109"/>
    </row>
    <row r="6" spans="1:7" ht="6" customHeight="1">
      <c r="A6" s="108"/>
      <c r="B6" s="108"/>
      <c r="C6" s="108"/>
      <c r="D6" s="108"/>
      <c r="E6" s="108"/>
      <c r="F6" s="108"/>
      <c r="G6" s="109"/>
    </row>
    <row r="7" spans="1:7" ht="3" customHeight="1">
      <c r="A7" s="173"/>
      <c r="B7" s="173"/>
      <c r="C7" s="173"/>
      <c r="D7" s="173"/>
      <c r="E7" s="173"/>
      <c r="F7" s="173"/>
      <c r="G7" s="149"/>
    </row>
    <row r="8" spans="1:7" ht="12.75" customHeight="1">
      <c r="A8" s="114"/>
      <c r="B8" s="114"/>
      <c r="C8" s="114"/>
      <c r="D8" s="114"/>
      <c r="E8" s="113" t="s">
        <v>59</v>
      </c>
      <c r="F8" s="113"/>
      <c r="G8" s="114"/>
    </row>
    <row r="9" spans="1:7" ht="8.25" customHeight="1">
      <c r="A9" s="114"/>
      <c r="B9" s="114"/>
      <c r="C9" s="114"/>
      <c r="D9" s="114"/>
      <c r="E9" s="115"/>
      <c r="F9" s="116"/>
      <c r="G9" s="114"/>
    </row>
    <row r="10" spans="1:7" ht="15.75" customHeight="1">
      <c r="A10" s="117" t="s">
        <v>4</v>
      </c>
      <c r="B10" s="118" t="s">
        <v>119</v>
      </c>
      <c r="C10" s="118" t="s">
        <v>82</v>
      </c>
      <c r="D10" s="119" t="s">
        <v>5</v>
      </c>
      <c r="E10" s="154" t="s">
        <v>144</v>
      </c>
      <c r="F10" s="46" t="s">
        <v>83</v>
      </c>
      <c r="G10" s="121" t="s">
        <v>5</v>
      </c>
    </row>
    <row r="11" spans="1:7" ht="14.25" customHeight="1">
      <c r="A11" s="122" t="s">
        <v>6</v>
      </c>
      <c r="B11" s="103">
        <v>82052</v>
      </c>
      <c r="C11" s="103">
        <v>94336</v>
      </c>
      <c r="D11" s="123">
        <f>(B11-C11)/C11*100</f>
        <v>-13.021540027137041</v>
      </c>
      <c r="E11" s="10">
        <f>SUM(JANUARY!B11+FEBRUARY!B11+MARCH!B10+APRIL!B11+MAY!B11+JUNE!B11+JULY!B11)+B11</f>
        <v>702255</v>
      </c>
      <c r="F11" s="10">
        <f>SUM(JANUARY!C11+FEBRUARY!C11+MARCH!C10+APRIL!C11+MAY!C11+JUNE!C11+JULY!C11)+C11</f>
        <v>774067</v>
      </c>
      <c r="G11" s="123">
        <f>(E11-F11)/F11*100</f>
        <v>-9.277233107728401</v>
      </c>
    </row>
    <row r="12" spans="1:7" ht="15" customHeight="1">
      <c r="A12" s="122" t="s">
        <v>7</v>
      </c>
      <c r="B12" s="103">
        <v>132982</v>
      </c>
      <c r="C12" s="103">
        <v>114640</v>
      </c>
      <c r="D12" s="123">
        <f>(B12-C12)/C12*100</f>
        <v>15.999651081646896</v>
      </c>
      <c r="E12" s="10">
        <f>SUM(JANUARY!B12+FEBRUARY!B12+MARCH!B11+APRIL!B12+MAY!B12+JUNE!B12+JULY!B12)+B12</f>
        <v>1168044</v>
      </c>
      <c r="F12" s="10">
        <f>SUM(JANUARY!C12+FEBRUARY!C12+MARCH!C11+APRIL!C12+MAY!C12+JUNE!C12+JULY!C12)+C12</f>
        <v>977817</v>
      </c>
      <c r="G12" s="123">
        <f>(E12-F12)/F12*100</f>
        <v>19.45425371005004</v>
      </c>
    </row>
    <row r="13" spans="1:7" ht="14.25" customHeight="1">
      <c r="A13" s="120" t="s">
        <v>8</v>
      </c>
      <c r="B13" s="105">
        <f>SUM(B11:B12)</f>
        <v>215034</v>
      </c>
      <c r="C13" s="105">
        <f>SUM(C11:C12)</f>
        <v>208976</v>
      </c>
      <c r="D13" s="124">
        <f>(B13-C13)/C13*100</f>
        <v>2.8988974810504557</v>
      </c>
      <c r="E13" s="105">
        <f>SUM(E11:E12)</f>
        <v>1870299</v>
      </c>
      <c r="F13" s="105">
        <f>SUM(F11:F12)</f>
        <v>1751884</v>
      </c>
      <c r="G13" s="124">
        <f>(E13-F13)/F13*100</f>
        <v>6.759294565165273</v>
      </c>
    </row>
    <row r="14" spans="1:7" ht="9" customHeight="1">
      <c r="A14" s="120"/>
      <c r="B14" s="105"/>
      <c r="C14" s="105"/>
      <c r="D14" s="124"/>
      <c r="E14" s="105"/>
      <c r="F14" s="105"/>
      <c r="G14" s="124"/>
    </row>
    <row r="15" spans="1:7" ht="6.75" customHeight="1">
      <c r="A15" s="114"/>
      <c r="B15" s="103"/>
      <c r="C15" s="103"/>
      <c r="D15" s="114"/>
      <c r="E15" s="103"/>
      <c r="F15" s="103"/>
      <c r="G15" s="114"/>
    </row>
    <row r="16" spans="1:7" ht="15" customHeight="1">
      <c r="A16" s="117" t="s">
        <v>9</v>
      </c>
      <c r="B16" s="103"/>
      <c r="C16" s="103"/>
      <c r="D16" s="114"/>
      <c r="E16" s="103"/>
      <c r="F16" s="103"/>
      <c r="G16" s="114"/>
    </row>
    <row r="17" spans="1:7" ht="15" customHeight="1">
      <c r="A17" s="122" t="s">
        <v>6</v>
      </c>
      <c r="B17" s="103">
        <v>8918</v>
      </c>
      <c r="C17" s="103">
        <v>13076</v>
      </c>
      <c r="D17" s="123">
        <f>(B17-C17)/C17*100</f>
        <v>-31.798715203426127</v>
      </c>
      <c r="E17" s="10">
        <f>SUM(JANUARY!B17+FEBRUARY!B17+MARCH!B16+APRIL!B17+MAY!B17+JUNE!B17+JULY!B17)+B17</f>
        <v>91071</v>
      </c>
      <c r="F17" s="10">
        <f>SUM(JANUARY!C17+FEBRUARY!C17+MARCH!C16+APRIL!C17+MAY!C17+JUNE!C17+JULY!C17)+C17</f>
        <v>126363</v>
      </c>
      <c r="G17" s="123">
        <f>(E17-F17)/F17*100</f>
        <v>-27.929061513259416</v>
      </c>
    </row>
    <row r="18" spans="1:7" ht="13.5" customHeight="1">
      <c r="A18" s="122" t="s">
        <v>7</v>
      </c>
      <c r="B18" s="103">
        <v>43194</v>
      </c>
      <c r="C18" s="103">
        <v>40229</v>
      </c>
      <c r="D18" s="123">
        <f>(B18-C18)/C18*100</f>
        <v>7.370305003852942</v>
      </c>
      <c r="E18" s="10">
        <f>SUM(JANUARY!B18+FEBRUARY!B18+MARCH!B17+APRIL!B18+MAY!B18+JUNE!B18+JULY!B18)+B18</f>
        <v>298591</v>
      </c>
      <c r="F18" s="10">
        <f>SUM(JANUARY!C18+FEBRUARY!C18+MARCH!C17+APRIL!C18+MAY!C18+JUNE!C18+JULY!C18)+C18</f>
        <v>262703</v>
      </c>
      <c r="G18" s="123">
        <f>(E18-F18)/F18*100</f>
        <v>13.661054498806639</v>
      </c>
    </row>
    <row r="19" spans="1:7" ht="12" customHeight="1">
      <c r="A19" s="120" t="s">
        <v>8</v>
      </c>
      <c r="B19" s="105">
        <f>SUM(B17:B18)</f>
        <v>52112</v>
      </c>
      <c r="C19" s="105">
        <f>SUM(C17:C18)</f>
        <v>53305</v>
      </c>
      <c r="D19" s="124">
        <f>(B19-C19)/C19*100</f>
        <v>-2.2380639714848516</v>
      </c>
      <c r="E19" s="105">
        <f>SUM(E17:E18)</f>
        <v>389662</v>
      </c>
      <c r="F19" s="105">
        <f>SUM(F17:F18)</f>
        <v>389066</v>
      </c>
      <c r="G19" s="124">
        <f>(E19-F19)/F19*100</f>
        <v>0.1531873769488981</v>
      </c>
    </row>
    <row r="20" spans="1:7" ht="12.75" customHeight="1">
      <c r="A20" s="120"/>
      <c r="B20" s="105"/>
      <c r="C20" s="105"/>
      <c r="D20" s="124"/>
      <c r="E20" s="105"/>
      <c r="F20" s="105"/>
      <c r="G20" s="124"/>
    </row>
    <row r="21" spans="1:7" ht="12.75" customHeight="1">
      <c r="A21" s="114"/>
      <c r="B21" s="103"/>
      <c r="C21" s="103"/>
      <c r="D21" s="114"/>
      <c r="E21" s="103"/>
      <c r="F21" s="103"/>
      <c r="G21" s="114"/>
    </row>
    <row r="22" spans="1:7" ht="13.5" customHeight="1">
      <c r="A22" s="117" t="s">
        <v>10</v>
      </c>
      <c r="B22" s="103"/>
      <c r="C22" s="103"/>
      <c r="D22" s="114"/>
      <c r="E22" s="103"/>
      <c r="F22" s="103"/>
      <c r="G22" s="114"/>
    </row>
    <row r="23" spans="1:7" ht="14.25" customHeight="1">
      <c r="A23" s="122" t="s">
        <v>6</v>
      </c>
      <c r="B23" s="103">
        <v>12088</v>
      </c>
      <c r="C23" s="103">
        <v>14757</v>
      </c>
      <c r="D23" s="123">
        <f>(B23-C23)/C23*100</f>
        <v>-18.086331910279867</v>
      </c>
      <c r="E23" s="10">
        <f>SUM(JANUARY!B23+FEBRUARY!B23+MARCH!B22+APRIL!B23+MAY!B23+JUNE!B23+JULY!B23)+B23</f>
        <v>131128</v>
      </c>
      <c r="F23" s="10">
        <f>SUM(JANUARY!C23+FEBRUARY!C23+MARCH!C22+APRIL!C23+MAY!C23+JUNE!C23+JULY!C23)+C23</f>
        <v>173246</v>
      </c>
      <c r="G23" s="123">
        <f>(E23-F23)/F23*100</f>
        <v>-24.311095205661314</v>
      </c>
    </row>
    <row r="24" spans="1:7" ht="14.25" customHeight="1">
      <c r="A24" s="122" t="s">
        <v>7</v>
      </c>
      <c r="B24" s="103">
        <v>87553</v>
      </c>
      <c r="C24" s="103">
        <v>67915</v>
      </c>
      <c r="D24" s="123">
        <f>(B24-C24)/C24*100</f>
        <v>28.91555620996834</v>
      </c>
      <c r="E24" s="10">
        <f>SUM(JANUARY!B24+FEBRUARY!B24+MARCH!B23+APRIL!B24+MAY!B24+JUNE!B24+JULY!B24)+B24</f>
        <v>806697</v>
      </c>
      <c r="F24" s="10">
        <f>SUM(JANUARY!C24+FEBRUARY!C24+MARCH!C23+APRIL!C24+MAY!C24+JUNE!C24+JULY!C24)+C24</f>
        <v>748429</v>
      </c>
      <c r="G24" s="123">
        <f>(E24-F24)/F24*100</f>
        <v>7.785374430974748</v>
      </c>
    </row>
    <row r="25" spans="1:7" ht="12.75" customHeight="1">
      <c r="A25" s="120" t="s">
        <v>8</v>
      </c>
      <c r="B25" s="105">
        <f>SUM(B23:B24)</f>
        <v>99641</v>
      </c>
      <c r="C25" s="105">
        <f>SUM(C23:C24)</f>
        <v>82672</v>
      </c>
      <c r="D25" s="124">
        <f>(B25-C25)/C25*100</f>
        <v>20.525691890845753</v>
      </c>
      <c r="E25" s="105">
        <f>SUM(E23:E24)</f>
        <v>937825</v>
      </c>
      <c r="F25" s="105">
        <f>SUM(F23:F24)</f>
        <v>921675</v>
      </c>
      <c r="G25" s="124">
        <f>(E25-F25)/F25*100</f>
        <v>1.7522445547508612</v>
      </c>
    </row>
    <row r="26" spans="1:7" ht="12.75" customHeight="1">
      <c r="A26" s="114"/>
      <c r="B26" s="103"/>
      <c r="C26" s="103"/>
      <c r="D26" s="114"/>
      <c r="E26" s="103"/>
      <c r="F26" s="103"/>
      <c r="G26" s="114"/>
    </row>
    <row r="27" spans="1:7" ht="12.75" customHeight="1">
      <c r="A27" s="114"/>
      <c r="B27" s="103"/>
      <c r="C27" s="103"/>
      <c r="D27" s="114"/>
      <c r="E27" s="103"/>
      <c r="F27" s="103"/>
      <c r="G27" s="114"/>
    </row>
    <row r="28" spans="1:7" ht="14.25" customHeight="1">
      <c r="A28" s="117" t="s">
        <v>49</v>
      </c>
      <c r="B28" s="103"/>
      <c r="C28" s="103"/>
      <c r="D28" s="114"/>
      <c r="E28" s="103"/>
      <c r="F28" s="103"/>
      <c r="G28" s="114"/>
    </row>
    <row r="29" spans="1:7" ht="16.5" customHeight="1">
      <c r="A29" s="122" t="s">
        <v>6</v>
      </c>
      <c r="B29" s="103">
        <f>SUM(B11+B17+B23)</f>
        <v>103058</v>
      </c>
      <c r="C29" s="103">
        <f>SUM(C11+C17+C23)</f>
        <v>122169</v>
      </c>
      <c r="D29" s="123">
        <f>(B29-C29)/C29*100</f>
        <v>-15.643084579557826</v>
      </c>
      <c r="E29" s="103">
        <f>SUM(E11+E17+E23)</f>
        <v>924454</v>
      </c>
      <c r="F29" s="103">
        <f>SUM(F11+F17+F23)</f>
        <v>1073676</v>
      </c>
      <c r="G29" s="123">
        <f>(E29-F29)/F29*100</f>
        <v>-13.898233731591281</v>
      </c>
    </row>
    <row r="30" spans="1:7" ht="15" customHeight="1">
      <c r="A30" s="122" t="s">
        <v>7</v>
      </c>
      <c r="B30" s="103">
        <f>SUM(B12+B18+B24)</f>
        <v>263729</v>
      </c>
      <c r="C30" s="103">
        <f>SUM(C12+C18+C24)</f>
        <v>222784</v>
      </c>
      <c r="D30" s="123">
        <f>(B30-C30)/C30*100</f>
        <v>18.378788422866993</v>
      </c>
      <c r="E30" s="103">
        <f>SUM(E12+E18+E24)</f>
        <v>2273332</v>
      </c>
      <c r="F30" s="103">
        <f>SUM(F12+F18+F24)</f>
        <v>1988949</v>
      </c>
      <c r="G30" s="123">
        <f>(E30-F30)/F30*100</f>
        <v>14.298154452426884</v>
      </c>
    </row>
    <row r="31" spans="1:7" ht="14.25" customHeight="1">
      <c r="A31" s="120" t="s">
        <v>8</v>
      </c>
      <c r="B31" s="105">
        <f>(B13+B19+B25)</f>
        <v>366787</v>
      </c>
      <c r="C31" s="105">
        <f>(C13+C19+C25)</f>
        <v>344953</v>
      </c>
      <c r="D31" s="124">
        <f>(B31-C31)/C31*100</f>
        <v>6.3295579397773025</v>
      </c>
      <c r="E31" s="105">
        <f>(E13+E19+E25)</f>
        <v>3197786</v>
      </c>
      <c r="F31" s="105">
        <f>(F13+F19+F25)</f>
        <v>3062625</v>
      </c>
      <c r="G31" s="124">
        <f>(E31-F31)/F31*100</f>
        <v>4.413240275907106</v>
      </c>
    </row>
    <row r="32" spans="1:7" ht="12.75" customHeight="1">
      <c r="A32" s="120"/>
      <c r="B32" s="105"/>
      <c r="C32" s="105"/>
      <c r="D32" s="124"/>
      <c r="E32" s="105"/>
      <c r="F32" s="105"/>
      <c r="G32" s="124"/>
    </row>
    <row r="33" spans="1:7" ht="12.75" customHeight="1">
      <c r="A33" s="174"/>
      <c r="B33" s="174"/>
      <c r="C33" s="174"/>
      <c r="D33" s="174"/>
      <c r="E33" s="174"/>
      <c r="F33" s="174"/>
      <c r="G33" s="174"/>
    </row>
    <row r="34" spans="1:7" ht="12.75" customHeight="1">
      <c r="A34" s="153" t="s">
        <v>95</v>
      </c>
      <c r="B34" s="114"/>
      <c r="C34" s="114"/>
      <c r="D34" s="114"/>
      <c r="E34" s="114"/>
      <c r="F34" s="114"/>
      <c r="G34" s="114"/>
    </row>
    <row r="35" spans="1:7" ht="12.75" customHeight="1">
      <c r="A35" s="153" t="s">
        <v>92</v>
      </c>
      <c r="B35" s="114"/>
      <c r="C35" s="114"/>
      <c r="D35" s="114"/>
      <c r="E35" s="114"/>
      <c r="F35" s="114"/>
      <c r="G35" s="114"/>
    </row>
    <row r="36" spans="1:7" ht="12.75" customHeight="1">
      <c r="A36" s="153" t="s">
        <v>93</v>
      </c>
      <c r="B36" s="114"/>
      <c r="C36" s="114"/>
      <c r="D36" s="114"/>
      <c r="E36" s="114"/>
      <c r="F36" s="114"/>
      <c r="G36" s="114"/>
    </row>
    <row r="37" spans="1:7" ht="12.75" customHeight="1">
      <c r="A37" s="153" t="s">
        <v>94</v>
      </c>
      <c r="B37" s="114"/>
      <c r="C37" s="114"/>
      <c r="D37" s="114"/>
      <c r="E37" s="114"/>
      <c r="F37" s="114"/>
      <c r="G37" s="114"/>
    </row>
    <row r="38" spans="1:7" ht="12.75" customHeight="1">
      <c r="A38" s="114"/>
      <c r="B38" s="114"/>
      <c r="C38" s="114"/>
      <c r="D38" s="114"/>
      <c r="E38" s="114"/>
      <c r="F38" s="114"/>
      <c r="G38" s="114"/>
    </row>
    <row r="39" spans="1:7" ht="12.75" customHeight="1">
      <c r="A39" s="175"/>
      <c r="B39" s="175"/>
      <c r="C39" s="175"/>
      <c r="D39" s="175"/>
      <c r="E39" s="175"/>
      <c r="F39" s="175"/>
      <c r="G39" s="175"/>
    </row>
    <row r="40" spans="1:7" ht="15" customHeight="1">
      <c r="A40" s="145"/>
      <c r="B40" s="145"/>
      <c r="C40" s="145"/>
      <c r="D40" s="145"/>
      <c r="E40" s="145"/>
      <c r="F40" s="145"/>
      <c r="G40" s="145"/>
    </row>
    <row r="41" spans="1:7" ht="7.5" customHeight="1">
      <c r="A41" s="145"/>
      <c r="B41" s="145"/>
      <c r="C41" s="145"/>
      <c r="D41" s="145"/>
      <c r="E41" s="145"/>
      <c r="F41" s="145"/>
      <c r="G41" s="145"/>
    </row>
    <row r="42" spans="1:7" ht="15.75" customHeight="1">
      <c r="A42" s="145"/>
      <c r="B42" s="145"/>
      <c r="C42" s="145"/>
      <c r="D42" s="145"/>
      <c r="E42" s="145"/>
      <c r="F42" s="145"/>
      <c r="G42" s="145"/>
    </row>
    <row r="43" spans="1:7" ht="12.75" customHeight="1">
      <c r="A43" s="145"/>
      <c r="B43" s="145"/>
      <c r="C43" s="145"/>
      <c r="D43" s="145"/>
      <c r="E43" s="145"/>
      <c r="F43" s="145"/>
      <c r="G43" s="145"/>
    </row>
    <row r="44" spans="1:7" ht="7.5" customHeight="1">
      <c r="A44" s="145"/>
      <c r="B44" s="145"/>
      <c r="C44" s="145"/>
      <c r="D44" s="145"/>
      <c r="E44" s="145"/>
      <c r="F44" s="145"/>
      <c r="G44" s="145"/>
    </row>
    <row r="45" spans="1:7" ht="6.75" customHeight="1">
      <c r="A45" s="145"/>
      <c r="B45" s="145"/>
      <c r="C45" s="145"/>
      <c r="D45" s="145"/>
      <c r="E45" s="145"/>
      <c r="F45" s="145"/>
      <c r="G45" s="145"/>
    </row>
    <row r="46" spans="1:7" ht="12.75" customHeight="1">
      <c r="A46" s="145"/>
      <c r="B46" s="145"/>
      <c r="C46" s="145"/>
      <c r="D46" s="145"/>
      <c r="E46" s="145"/>
      <c r="F46" s="145"/>
      <c r="G46" s="145"/>
    </row>
    <row r="47" spans="1:7" ht="6" customHeight="1">
      <c r="A47" s="145"/>
      <c r="B47" s="145"/>
      <c r="C47" s="145"/>
      <c r="D47" s="145"/>
      <c r="E47" s="145"/>
      <c r="F47" s="145"/>
      <c r="G47" s="145"/>
    </row>
    <row r="48" spans="1:7" ht="14.25" customHeight="1">
      <c r="A48" s="145"/>
      <c r="B48" s="145"/>
      <c r="C48" s="145"/>
      <c r="D48" s="145"/>
      <c r="E48" s="145"/>
      <c r="F48" s="145"/>
      <c r="G48" s="145"/>
    </row>
    <row r="49" spans="1:7" ht="15" customHeight="1">
      <c r="A49" s="145"/>
      <c r="B49" s="145"/>
      <c r="C49" s="145"/>
      <c r="D49" s="145"/>
      <c r="E49" s="145"/>
      <c r="F49" s="145"/>
      <c r="G49" s="145"/>
    </row>
    <row r="50" spans="1:7" ht="15.75">
      <c r="A50" s="108" t="s">
        <v>13</v>
      </c>
      <c r="B50" s="108"/>
      <c r="C50" s="108"/>
      <c r="D50" s="108"/>
      <c r="E50" s="108"/>
      <c r="F50" s="108"/>
      <c r="G50" s="108"/>
    </row>
    <row r="51" spans="1:7" ht="15.75">
      <c r="A51" s="108" t="s">
        <v>14</v>
      </c>
      <c r="B51" s="108"/>
      <c r="C51" s="108"/>
      <c r="D51" s="108"/>
      <c r="E51" s="108"/>
      <c r="F51" s="108"/>
      <c r="G51" s="108"/>
    </row>
    <row r="52" spans="1:7" ht="15.75">
      <c r="A52" s="112" t="s">
        <v>143</v>
      </c>
      <c r="B52" s="108"/>
      <c r="C52" s="108"/>
      <c r="D52" s="108"/>
      <c r="E52" s="108"/>
      <c r="F52" s="108"/>
      <c r="G52" s="108"/>
    </row>
    <row r="53" spans="1:7" ht="7.5" customHeight="1">
      <c r="A53" s="112"/>
      <c r="B53" s="108"/>
      <c r="C53" s="108"/>
      <c r="D53" s="108"/>
      <c r="E53" s="108"/>
      <c r="F53" s="108"/>
      <c r="G53" s="108"/>
    </row>
    <row r="54" spans="1:6" ht="16.5" customHeight="1">
      <c r="A54" s="22"/>
      <c r="B54" s="22"/>
      <c r="C54" s="17"/>
      <c r="D54" s="17"/>
      <c r="E54" s="156" t="s">
        <v>15</v>
      </c>
      <c r="F54" s="156"/>
    </row>
    <row r="55" spans="1:7" ht="14.25" customHeight="1">
      <c r="A55" s="117" t="s">
        <v>16</v>
      </c>
      <c r="B55" s="118" t="s">
        <v>119</v>
      </c>
      <c r="C55" s="118" t="s">
        <v>82</v>
      </c>
      <c r="D55" s="119" t="s">
        <v>5</v>
      </c>
      <c r="E55" s="46" t="s">
        <v>144</v>
      </c>
      <c r="F55" s="46" t="s">
        <v>83</v>
      </c>
      <c r="G55" s="119" t="s">
        <v>5</v>
      </c>
    </row>
    <row r="56" spans="1:7" ht="6.75" customHeight="1">
      <c r="A56" s="114"/>
      <c r="B56" s="114"/>
      <c r="C56" s="114"/>
      <c r="D56" s="114"/>
      <c r="E56" s="114"/>
      <c r="F56" s="114"/>
      <c r="G56" s="114"/>
    </row>
    <row r="57" spans="1:7" ht="15.75" customHeight="1">
      <c r="A57" s="117" t="s">
        <v>4</v>
      </c>
      <c r="B57" s="37">
        <f>(B58+B59)</f>
        <v>82052</v>
      </c>
      <c r="C57" s="37">
        <f>(C58+C59)</f>
        <v>94336</v>
      </c>
      <c r="D57" s="124">
        <f>(B57-C57)/C57*100</f>
        <v>-13.021540027137041</v>
      </c>
      <c r="E57" s="37">
        <f>(E58+E59)</f>
        <v>702255</v>
      </c>
      <c r="F57" s="37">
        <f>(F58+F59)</f>
        <v>774067</v>
      </c>
      <c r="G57" s="124">
        <f>(E57-F57)/F57*100</f>
        <v>-9.277233107728401</v>
      </c>
    </row>
    <row r="58" spans="1:7" ht="12.75" customHeight="1">
      <c r="A58" s="114" t="s">
        <v>18</v>
      </c>
      <c r="B58" s="103">
        <v>82052</v>
      </c>
      <c r="C58" s="103">
        <v>94336</v>
      </c>
      <c r="D58" s="123">
        <f>(B58-C58)/C58*100</f>
        <v>-13.021540027137041</v>
      </c>
      <c r="E58" s="10">
        <f>SUM(JANUARY!B58+FEBRUARY!B58+MARCH!B58+APRIL!B58+MAY!B58+JUNE!B58+JULY!B58)+B58</f>
        <v>702255</v>
      </c>
      <c r="F58" s="10">
        <f>SUM(JANUARY!C58+FEBRUARY!C58+MARCH!C58+APRIL!C58+MAY!C58+JUNE!C58+JULY!C58)+C58</f>
        <v>774067</v>
      </c>
      <c r="G58" s="123">
        <f>(E58-F58)/F58*100</f>
        <v>-9.277233107728401</v>
      </c>
    </row>
    <row r="59" spans="1:7" ht="12.75" customHeight="1">
      <c r="A59" s="114" t="s">
        <v>19</v>
      </c>
      <c r="B59" s="103">
        <v>0</v>
      </c>
      <c r="C59" s="103">
        <v>0</v>
      </c>
      <c r="D59" s="123">
        <v>0</v>
      </c>
      <c r="E59" s="10">
        <f>SUM(JANUARY!B59+FEBRUARY!B59+MARCH!B59+APRIL!B59+MAY!B59+JUNE!B59+JULY!B59)+B59</f>
        <v>0</v>
      </c>
      <c r="F59" s="10">
        <f>SUM(JANUARY!C59+FEBRUARY!C59+MARCH!C59+APRIL!C59+MAY!C59+JUNE!C59+JULY!C59)+C59</f>
        <v>0</v>
      </c>
      <c r="G59" s="123">
        <v>0</v>
      </c>
    </row>
    <row r="60" spans="1:7" ht="12.75" customHeight="1">
      <c r="A60" s="114"/>
      <c r="B60" s="103"/>
      <c r="C60" s="103"/>
      <c r="D60" s="114"/>
      <c r="E60" s="103"/>
      <c r="F60" s="103"/>
      <c r="G60" s="114"/>
    </row>
    <row r="61" spans="1:7" ht="15" customHeight="1">
      <c r="A61" s="117" t="s">
        <v>9</v>
      </c>
      <c r="B61" s="37">
        <f>(B62+B63)</f>
        <v>8918</v>
      </c>
      <c r="C61" s="37">
        <f>(C62+C63)</f>
        <v>13076</v>
      </c>
      <c r="D61" s="124">
        <f>(B61-C61)/C61*100</f>
        <v>-31.798715203426127</v>
      </c>
      <c r="E61" s="37">
        <f>(E62+E63)</f>
        <v>91071</v>
      </c>
      <c r="F61" s="37">
        <f>(F62+F63)</f>
        <v>126363</v>
      </c>
      <c r="G61" s="124">
        <f>(E61-F61)/F61*100</f>
        <v>-27.929061513259416</v>
      </c>
    </row>
    <row r="62" spans="1:7" ht="12.75" customHeight="1">
      <c r="A62" s="114" t="s">
        <v>20</v>
      </c>
      <c r="B62" s="103">
        <v>8903</v>
      </c>
      <c r="C62" s="103">
        <v>12912</v>
      </c>
      <c r="D62" s="123">
        <f>(B62-C62)/C62*100</f>
        <v>-31.048636926889717</v>
      </c>
      <c r="E62" s="10">
        <f>SUM(JANUARY!B62+FEBRUARY!B62+MARCH!B62+APRIL!B62+MAY!B62+JUNE!B62+JULY!B62)+B62</f>
        <v>90525</v>
      </c>
      <c r="F62" s="10">
        <f>SUM(JANUARY!C62+FEBRUARY!C62+MARCH!C62+APRIL!C62+MAY!C62+JUNE!C62+JULY!C62)+C62</f>
        <v>124654</v>
      </c>
      <c r="G62" s="123">
        <f>(E62-F62)/F62*100</f>
        <v>-27.3789850305646</v>
      </c>
    </row>
    <row r="63" spans="1:7" ht="12.75" customHeight="1">
      <c r="A63" s="114" t="s">
        <v>21</v>
      </c>
      <c r="B63" s="103">
        <v>15</v>
      </c>
      <c r="C63" s="103">
        <v>164</v>
      </c>
      <c r="D63" s="123">
        <f>(B63-C63)/C63*100</f>
        <v>-90.85365853658537</v>
      </c>
      <c r="E63" s="10">
        <f>SUM(JANUARY!B63+FEBRUARY!B63+MARCH!B63+APRIL!B63+MAY!B63+JUNE!B63+JULY!B63)+B63</f>
        <v>546</v>
      </c>
      <c r="F63" s="10">
        <f>SUM(JANUARY!C63+FEBRUARY!C63+MARCH!C63+APRIL!C63+MAY!C63+JUNE!C63+JULY!C63)+C63</f>
        <v>1709</v>
      </c>
      <c r="G63" s="123">
        <f>(E63-F63)/F63*100</f>
        <v>-68.05149210064366</v>
      </c>
    </row>
    <row r="64" spans="1:7" ht="12.75" customHeight="1">
      <c r="A64" s="114"/>
      <c r="B64" s="114"/>
      <c r="C64" s="114"/>
      <c r="D64" s="114"/>
      <c r="E64" s="103"/>
      <c r="F64" s="103"/>
      <c r="G64" s="114"/>
    </row>
    <row r="65" spans="1:7" ht="12.75" customHeight="1">
      <c r="A65" s="117" t="s">
        <v>10</v>
      </c>
      <c r="B65" s="105">
        <f>SUM(B67+B73+B78+B82+B83+B84+B86+B91+B92+B93+B94)</f>
        <v>12088</v>
      </c>
      <c r="C65" s="105">
        <f>SUM(C67+C73+C78+C82+C83+C84+C86+C91+C92+C93+C94)</f>
        <v>14757</v>
      </c>
      <c r="D65" s="124">
        <f>(B65-C65)/C65*100</f>
        <v>-18.086331910279867</v>
      </c>
      <c r="E65" s="105">
        <f>SUM(E67+E73+E78+E82+E83+E84+E86+E91+E92+E93+E94)</f>
        <v>131128</v>
      </c>
      <c r="F65" s="105">
        <f>SUM(F67+F73+F78+F82+F83+F84+F86+F91+F92+F93+F94)</f>
        <v>173246</v>
      </c>
      <c r="G65" s="124">
        <f>(E65-F65)/F65*100</f>
        <v>-24.311095205661314</v>
      </c>
    </row>
    <row r="66" spans="1:7" ht="9" customHeight="1">
      <c r="A66" s="114"/>
      <c r="B66" s="103"/>
      <c r="C66" s="103"/>
      <c r="D66" s="114"/>
      <c r="E66" s="103"/>
      <c r="F66" s="103"/>
      <c r="G66" s="114"/>
    </row>
    <row r="67" spans="1:7" ht="12.75" customHeight="1">
      <c r="A67" s="117" t="s">
        <v>23</v>
      </c>
      <c r="B67" s="105">
        <f>SUM(B68:B71)</f>
        <v>5498</v>
      </c>
      <c r="C67" s="105">
        <f>SUM(C68:C71)</f>
        <v>5978</v>
      </c>
      <c r="D67" s="125">
        <f>(B67-C67)/C67*100</f>
        <v>-8.029441284710606</v>
      </c>
      <c r="E67" s="105">
        <f>SUM(E68:E71)</f>
        <v>57190</v>
      </c>
      <c r="F67" s="105">
        <f>SUM(F68:F71)</f>
        <v>74745</v>
      </c>
      <c r="G67" s="125">
        <f>(E67-F67)/F67*100</f>
        <v>-23.486520837514217</v>
      </c>
    </row>
    <row r="68" spans="1:7" ht="12.75" customHeight="1">
      <c r="A68" s="114" t="s">
        <v>24</v>
      </c>
      <c r="B68" s="103">
        <v>3876</v>
      </c>
      <c r="C68" s="103">
        <v>4442</v>
      </c>
      <c r="D68" s="123">
        <f>(B68-C68)/C68*100</f>
        <v>-12.742008104457453</v>
      </c>
      <c r="E68" s="10">
        <f>SUM(JANUARY!B68+FEBRUARY!B68+MARCH!B68+APRIL!B68+MAY!B68+JUNE!B68+JULY!B68)+B68</f>
        <v>41801</v>
      </c>
      <c r="F68" s="10">
        <f>SUM(JANUARY!C68+FEBRUARY!C68+MARCH!C68+APRIL!C68+MAY!C68+JUNE!C68+JULY!C68)+C68</f>
        <v>55642</v>
      </c>
      <c r="G68" s="123">
        <f>(E68-F68)/F68*100</f>
        <v>-24.87509435318644</v>
      </c>
    </row>
    <row r="69" spans="1:7" ht="12.75" customHeight="1">
      <c r="A69" s="114" t="s">
        <v>25</v>
      </c>
      <c r="B69" s="103">
        <v>1431</v>
      </c>
      <c r="C69" s="103">
        <v>1424</v>
      </c>
      <c r="D69" s="126">
        <f>(B69-C69)/C69*100</f>
        <v>0.49157303370786515</v>
      </c>
      <c r="E69" s="10">
        <f>SUM(JANUARY!B69+FEBRUARY!B69+MARCH!B69+APRIL!B69+MAY!B69+JUNE!B69+JULY!B69)+B69</f>
        <v>14514</v>
      </c>
      <c r="F69" s="10">
        <f>SUM(JANUARY!C69+FEBRUARY!C69+MARCH!C69+APRIL!C69+MAY!C69+JUNE!C69+JULY!C69)+C69</f>
        <v>18205</v>
      </c>
      <c r="G69" s="126">
        <f>(E69-F69)/F69*100</f>
        <v>-20.274649821477617</v>
      </c>
    </row>
    <row r="70" spans="1:7" ht="12.75" customHeight="1">
      <c r="A70" s="35" t="s">
        <v>96</v>
      </c>
      <c r="B70" s="10">
        <v>74</v>
      </c>
      <c r="C70" s="10">
        <v>72</v>
      </c>
      <c r="D70" s="11">
        <f>(+B70-C70)/C70*100</f>
        <v>2.7777777777777777</v>
      </c>
      <c r="E70" s="10">
        <f>SUM(JANUARY!B70+FEBRUARY!B70+MARCH!B70+APRIL!B70+MAY!B70+JUNE!B70+JULY!B70)+B70</f>
        <v>531</v>
      </c>
      <c r="F70" s="10">
        <f>SUM(JANUARY!C70+FEBRUARY!C70+MARCH!C70+APRIL!C70+MAY!C70+JUNE!C70+JULY!C70)+C70</f>
        <v>505</v>
      </c>
      <c r="G70" s="11">
        <f>(+E70-F70)/F70*100</f>
        <v>5.148514851485149</v>
      </c>
    </row>
    <row r="71" spans="1:7" ht="12.75" customHeight="1">
      <c r="A71" s="114" t="s">
        <v>26</v>
      </c>
      <c r="B71" s="103">
        <v>117</v>
      </c>
      <c r="C71" s="103">
        <v>40</v>
      </c>
      <c r="D71" s="123">
        <f>(B71-C71)/C71*100</f>
        <v>192.5</v>
      </c>
      <c r="E71" s="10">
        <f>SUM(JANUARY!B71+FEBRUARY!B71+MARCH!B71+APRIL!B71+MAY!B71+JUNE!B71+JULY!B71)+B71</f>
        <v>344</v>
      </c>
      <c r="F71" s="10">
        <f>SUM(JANUARY!C71+FEBRUARY!C71+MARCH!C71+APRIL!C71+MAY!C71+JUNE!C71+JULY!C71)+C71</f>
        <v>393</v>
      </c>
      <c r="G71" s="123">
        <f>(E71-F71)/F71*100</f>
        <v>-12.46819338422392</v>
      </c>
    </row>
    <row r="72" spans="1:7" ht="9" customHeight="1">
      <c r="A72" s="114"/>
      <c r="B72" s="103"/>
      <c r="C72" s="103"/>
      <c r="D72" s="114"/>
      <c r="E72" s="103"/>
      <c r="F72" s="103"/>
      <c r="G72" s="114"/>
    </row>
    <row r="73" spans="1:7" ht="12.75" customHeight="1">
      <c r="A73" s="117" t="s">
        <v>27</v>
      </c>
      <c r="B73" s="105">
        <f>SUM(B74:B76)</f>
        <v>526</v>
      </c>
      <c r="C73" s="105">
        <f>SUM(C74:C76)</f>
        <v>472</v>
      </c>
      <c r="D73" s="125">
        <f>(B73-C73)/C73*100</f>
        <v>11.440677966101696</v>
      </c>
      <c r="E73" s="105">
        <f>SUM(E74:E76)</f>
        <v>6669</v>
      </c>
      <c r="F73" s="105">
        <f>SUM(F74:F76)</f>
        <v>7530</v>
      </c>
      <c r="G73" s="125">
        <f>(E73-F73)/F73*100</f>
        <v>-11.434262948207172</v>
      </c>
    </row>
    <row r="74" spans="1:7" ht="12.75" customHeight="1">
      <c r="A74" s="114" t="s">
        <v>28</v>
      </c>
      <c r="B74" s="103">
        <v>265</v>
      </c>
      <c r="C74" s="103">
        <v>238</v>
      </c>
      <c r="D74" s="123">
        <f>(B74-C74)/C74*100</f>
        <v>11.344537815126051</v>
      </c>
      <c r="E74" s="10">
        <f>SUM(JANUARY!B74+FEBRUARY!B74+MARCH!B74+APRIL!B74+MAY!B74+JUNE!B74+JULY!B74)+B74</f>
        <v>3296</v>
      </c>
      <c r="F74" s="10">
        <f>SUM(JANUARY!C74+FEBRUARY!C74+MARCH!C74+APRIL!C74+MAY!C74+JUNE!C74+JULY!C74)+C74</f>
        <v>2922</v>
      </c>
      <c r="G74" s="123">
        <f>(E74-F74)/F74*100</f>
        <v>12.799452429842573</v>
      </c>
    </row>
    <row r="75" spans="1:7" ht="12.75" customHeight="1">
      <c r="A75" s="114" t="s">
        <v>29</v>
      </c>
      <c r="B75" s="103">
        <v>199</v>
      </c>
      <c r="C75" s="103">
        <v>175</v>
      </c>
      <c r="D75" s="123">
        <f>(B75-C75)/C75*100</f>
        <v>13.714285714285715</v>
      </c>
      <c r="E75" s="10">
        <f>SUM(JANUARY!B75+FEBRUARY!B75+MARCH!B75+APRIL!B75+MAY!B75+JUNE!B75+JULY!B75)+B75</f>
        <v>2047</v>
      </c>
      <c r="F75" s="10">
        <f>SUM(JANUARY!C75+FEBRUARY!C75+MARCH!C75+APRIL!C75+MAY!C75+JUNE!C75+JULY!C75)+C75</f>
        <v>2938</v>
      </c>
      <c r="G75" s="123">
        <f>(E75-F75)/F75*100</f>
        <v>-30.326752893124574</v>
      </c>
    </row>
    <row r="76" spans="1:7" ht="12.75" customHeight="1">
      <c r="A76" s="114" t="s">
        <v>30</v>
      </c>
      <c r="B76" s="103">
        <v>62</v>
      </c>
      <c r="C76" s="103">
        <v>59</v>
      </c>
      <c r="D76" s="123">
        <f>(B76-C76)/C76*100</f>
        <v>5.084745762711865</v>
      </c>
      <c r="E76" s="10">
        <f>SUM(JANUARY!B76+FEBRUARY!B76+MARCH!B76+APRIL!B76+MAY!B76+JUNE!B76+JULY!B76)+B76</f>
        <v>1326</v>
      </c>
      <c r="F76" s="10">
        <f>SUM(JANUARY!C76+FEBRUARY!C76+MARCH!C76+APRIL!C76+MAY!C76+JUNE!C76+JULY!C76)+C76</f>
        <v>1670</v>
      </c>
      <c r="G76" s="123">
        <f>(E76-F76)/F76*100</f>
        <v>-20.59880239520958</v>
      </c>
    </row>
    <row r="77" spans="1:7" ht="12.75" customHeight="1">
      <c r="A77" s="114"/>
      <c r="B77" s="103"/>
      <c r="C77" s="103"/>
      <c r="D77" s="114"/>
      <c r="E77" s="103"/>
      <c r="F77" s="103"/>
      <c r="G77" s="114"/>
    </row>
    <row r="78" spans="1:7" ht="12.75" customHeight="1">
      <c r="A78" s="117" t="s">
        <v>31</v>
      </c>
      <c r="B78" s="37">
        <f>(B79+B80)</f>
        <v>580</v>
      </c>
      <c r="C78" s="37">
        <f>(C79+C80)</f>
        <v>715</v>
      </c>
      <c r="D78" s="123">
        <f>(B78-C78)/C78*100</f>
        <v>-18.88111888111888</v>
      </c>
      <c r="E78" s="37">
        <f>(E79+E80)</f>
        <v>5294</v>
      </c>
      <c r="F78" s="37">
        <f>(F79+F80)</f>
        <v>7172</v>
      </c>
      <c r="G78" s="123">
        <f>(E78-F78)/F78*100</f>
        <v>-26.185164528722808</v>
      </c>
    </row>
    <row r="79" spans="1:7" ht="12.75" customHeight="1">
      <c r="A79" s="114" t="s">
        <v>32</v>
      </c>
      <c r="B79" s="103">
        <v>160</v>
      </c>
      <c r="C79" s="103">
        <v>178</v>
      </c>
      <c r="D79" s="123">
        <f>(B79-C79)/C79*100</f>
        <v>-10.112359550561797</v>
      </c>
      <c r="E79" s="10">
        <f>SUM(JANUARY!B79+FEBRUARY!B79+MARCH!B79+APRIL!B79+MAY!B79+JUNE!B79+JULY!B79)+B79</f>
        <v>1910</v>
      </c>
      <c r="F79" s="10">
        <f>SUM(JANUARY!C79+FEBRUARY!C79+MARCH!C79+APRIL!C79+MAY!C79+JUNE!C79+JULY!C79)+C79</f>
        <v>3385</v>
      </c>
      <c r="G79" s="123">
        <f>(E79-F79)/F79*100</f>
        <v>-43.574593796159526</v>
      </c>
    </row>
    <row r="80" spans="1:7" ht="12.75" customHeight="1">
      <c r="A80" s="114" t="s">
        <v>54</v>
      </c>
      <c r="B80" s="103">
        <v>420</v>
      </c>
      <c r="C80" s="103">
        <v>537</v>
      </c>
      <c r="D80" s="123">
        <f>(B80-C80)/C80*100</f>
        <v>-21.787709497206702</v>
      </c>
      <c r="E80" s="10">
        <f>SUM(JANUARY!B80+FEBRUARY!B80+MARCH!B80+APRIL!B80+MAY!B80+JUNE!B80+JULY!B80)+B80</f>
        <v>3384</v>
      </c>
      <c r="F80" s="10">
        <f>SUM(JANUARY!C80+FEBRUARY!C80+MARCH!C80+APRIL!C80+MAY!C80+JUNE!C80+JULY!C80)+C80</f>
        <v>3787</v>
      </c>
      <c r="G80" s="123">
        <f>(E80-F80)/F80*100</f>
        <v>-10.641668867177186</v>
      </c>
    </row>
    <row r="81" spans="1:7" ht="9.75" customHeight="1">
      <c r="A81" s="114"/>
      <c r="B81" s="103"/>
      <c r="C81" s="103"/>
      <c r="D81" s="123"/>
      <c r="E81" s="103"/>
      <c r="F81" s="103"/>
      <c r="G81" s="123"/>
    </row>
    <row r="82" spans="1:7" ht="12.75" customHeight="1">
      <c r="A82" s="117" t="s">
        <v>34</v>
      </c>
      <c r="B82" s="37">
        <v>1437</v>
      </c>
      <c r="C82" s="37">
        <v>1611</v>
      </c>
      <c r="D82" s="124">
        <f>(B82-C82)/C82*100</f>
        <v>-10.800744878957168</v>
      </c>
      <c r="E82" s="148">
        <f>SUM(JANUARY!B82+FEBRUARY!B82+MARCH!B82+APRIL!B82+MAY!B82+JUNE!B82+JULY!B82)+B82</f>
        <v>11284</v>
      </c>
      <c r="F82" s="148">
        <f>SUM(JANUARY!C82+FEBRUARY!C82+MARCH!C82+APRIL!C82+MAY!C82+JUNE!C82+JULY!C82)+C82</f>
        <v>12475</v>
      </c>
      <c r="G82" s="124">
        <f>(E82-F82)/F82*100</f>
        <v>-9.547094188376754</v>
      </c>
    </row>
    <row r="83" spans="1:7" ht="12.75" customHeight="1">
      <c r="A83" s="117" t="s">
        <v>35</v>
      </c>
      <c r="B83" s="37">
        <v>434</v>
      </c>
      <c r="C83" s="37">
        <v>429</v>
      </c>
      <c r="D83" s="124">
        <f>(B83-C83)/C83*100</f>
        <v>1.1655011655011656</v>
      </c>
      <c r="E83" s="148">
        <f>SUM(JANUARY!B83+FEBRUARY!B83+MARCH!B83+APRIL!B83+MAY!B83+JUNE!B83+JULY!B83)+B83</f>
        <v>3667</v>
      </c>
      <c r="F83" s="148">
        <f>SUM(JANUARY!C83+FEBRUARY!C83+MARCH!C83+APRIL!C83+MAY!C83+JUNE!C83+JULY!C83)+C83</f>
        <v>3453</v>
      </c>
      <c r="G83" s="124">
        <f>(E83-F83)/F83*100</f>
        <v>6.197509412105416</v>
      </c>
    </row>
    <row r="84" spans="1:7" ht="12.75" customHeight="1">
      <c r="A84" s="117" t="s">
        <v>36</v>
      </c>
      <c r="B84" s="37">
        <v>31</v>
      </c>
      <c r="C84" s="37">
        <v>185</v>
      </c>
      <c r="D84" s="124">
        <f>(B84-C84)/C84*100</f>
        <v>-83.24324324324324</v>
      </c>
      <c r="E84" s="148">
        <f>SUM(JANUARY!B84+FEBRUARY!B84+MARCH!B84+APRIL!B84+MAY!B84+JUNE!B84+JULY!B84)+B84</f>
        <v>1461</v>
      </c>
      <c r="F84" s="148">
        <f>SUM(JANUARY!C84+FEBRUARY!C84+MARCH!C84+APRIL!C84+MAY!C84+JUNE!C84+JULY!C84)+C84</f>
        <v>2543</v>
      </c>
      <c r="G84" s="124">
        <f>(E84-F84)/F84*100</f>
        <v>-42.54817145104208</v>
      </c>
    </row>
    <row r="85" spans="1:7" ht="12.75" customHeight="1">
      <c r="A85" s="114"/>
      <c r="B85" s="103"/>
      <c r="C85" s="103"/>
      <c r="D85" s="123"/>
      <c r="E85" s="103"/>
      <c r="F85" s="103"/>
      <c r="G85" s="123"/>
    </row>
    <row r="86" spans="1:7" ht="12.75" customHeight="1">
      <c r="A86" s="117" t="s">
        <v>37</v>
      </c>
      <c r="B86" s="105">
        <f>SUM(B87:B89)</f>
        <v>1529</v>
      </c>
      <c r="C86" s="105">
        <f>SUM(C87:C89)</f>
        <v>2072</v>
      </c>
      <c r="D86" s="125">
        <f>(B86-C86)/C86*100</f>
        <v>-26.206563706563706</v>
      </c>
      <c r="E86" s="105">
        <f>SUM(E87:E89)</f>
        <v>20172</v>
      </c>
      <c r="F86" s="105">
        <f>SUM(F87:F89)</f>
        <v>28543</v>
      </c>
      <c r="G86" s="125">
        <f>(E86-F86)/F86*100</f>
        <v>-29.327681042637426</v>
      </c>
    </row>
    <row r="87" spans="1:7" ht="12.75" customHeight="1">
      <c r="A87" s="114" t="s">
        <v>55</v>
      </c>
      <c r="B87" s="103">
        <v>376</v>
      </c>
      <c r="C87" s="103">
        <v>427</v>
      </c>
      <c r="D87" s="123">
        <f>(B87-C87)/C87*100</f>
        <v>-11.943793911007026</v>
      </c>
      <c r="E87" s="10">
        <f>SUM(JANUARY!B87+FEBRUARY!B87+MARCH!B87+APRIL!B87+MAY!B87+JUNE!B87+JULY!B87)+B87</f>
        <v>4954</v>
      </c>
      <c r="F87" s="10">
        <f>SUM(JANUARY!C87+FEBRUARY!C87+MARCH!C87+APRIL!C87+MAY!C87+JUNE!C87+JULY!C87)+C87</f>
        <v>5710</v>
      </c>
      <c r="G87" s="123">
        <f>(E87-F87)/F87*100</f>
        <v>-13.239929947460597</v>
      </c>
    </row>
    <row r="88" spans="1:7" ht="12.75" customHeight="1">
      <c r="A88" s="114" t="s">
        <v>56</v>
      </c>
      <c r="B88" s="103">
        <v>1058</v>
      </c>
      <c r="C88" s="103">
        <v>1572</v>
      </c>
      <c r="D88" s="123">
        <f>(B88-C88)/C88*100</f>
        <v>-32.69720101781171</v>
      </c>
      <c r="E88" s="10">
        <f>SUM(JANUARY!B88+FEBRUARY!B88+MARCH!B88+APRIL!B88+MAY!B88+JUNE!B88+JULY!B88)+B88</f>
        <v>13826</v>
      </c>
      <c r="F88" s="10">
        <f>SUM(JANUARY!C88+FEBRUARY!C88+MARCH!C88+APRIL!C88+MAY!C88+JUNE!C88+JULY!C88)+C88</f>
        <v>21288</v>
      </c>
      <c r="G88" s="123">
        <f>(E88-F88)/F88*100</f>
        <v>-35.05261180007516</v>
      </c>
    </row>
    <row r="89" spans="1:7" ht="12.75" customHeight="1">
      <c r="A89" s="114" t="s">
        <v>40</v>
      </c>
      <c r="B89" s="103">
        <v>95</v>
      </c>
      <c r="C89" s="103">
        <v>73</v>
      </c>
      <c r="D89" s="123">
        <f>(B89-C89)/C89*100</f>
        <v>30.136986301369863</v>
      </c>
      <c r="E89" s="10">
        <f>SUM(JANUARY!B89+FEBRUARY!B89+MARCH!B89+APRIL!B89+MAY!B89+JUNE!B89+JULY!B89)+B89</f>
        <v>1392</v>
      </c>
      <c r="F89" s="10">
        <f>SUM(JANUARY!C89+FEBRUARY!C89+MARCH!C89+APRIL!C89+MAY!C89+JUNE!C89+JULY!C89)+C89</f>
        <v>1545</v>
      </c>
      <c r="G89" s="123">
        <f>(E89-F89)/F89*100</f>
        <v>-9.902912621359224</v>
      </c>
    </row>
    <row r="90" spans="1:7" ht="12.75" customHeight="1">
      <c r="A90" s="114"/>
      <c r="B90" s="103"/>
      <c r="C90" s="103"/>
      <c r="D90" s="123"/>
      <c r="E90" s="103"/>
      <c r="F90" s="103"/>
      <c r="G90" s="123"/>
    </row>
    <row r="91" spans="1:7" ht="12.75" customHeight="1">
      <c r="A91" s="117" t="s">
        <v>41</v>
      </c>
      <c r="B91" s="105">
        <v>1036</v>
      </c>
      <c r="C91" s="105">
        <v>2075</v>
      </c>
      <c r="D91" s="124">
        <f>(B91-C91)/C91*100</f>
        <v>-50.0722891566265</v>
      </c>
      <c r="E91" s="148">
        <f>SUM(JANUARY!B91+FEBRUARY!B91+MARCH!B91+APRIL!B91+MAY!B91+JUNE!B91+JULY!B91)+B91</f>
        <v>14400</v>
      </c>
      <c r="F91" s="148">
        <f>SUM(JANUARY!C91+FEBRUARY!C91+MARCH!C91+APRIL!C91+MAY!C91+JUNE!C91+JULY!C91)+C91</f>
        <v>23912</v>
      </c>
      <c r="G91" s="124">
        <f>(E91-F91)/F91*100</f>
        <v>-39.779190364670455</v>
      </c>
    </row>
    <row r="92" spans="1:7" ht="12.75" customHeight="1">
      <c r="A92" s="117" t="s">
        <v>42</v>
      </c>
      <c r="B92" s="105">
        <v>19</v>
      </c>
      <c r="C92" s="105">
        <v>10</v>
      </c>
      <c r="D92" s="124">
        <f>(B92-C92)/C92*100</f>
        <v>90</v>
      </c>
      <c r="E92" s="148">
        <f>SUM(JANUARY!B92+FEBRUARY!B92+MARCH!B92+APRIL!B92+MAY!B92+JUNE!B92+JULY!B92)+B92</f>
        <v>69</v>
      </c>
      <c r="F92" s="148">
        <f>SUM(JANUARY!C92+FEBRUARY!C92+MARCH!C92+APRIL!C92+MAY!C92+JUNE!C92+JULY!C92)+C92</f>
        <v>107</v>
      </c>
      <c r="G92" s="124">
        <f>(E92-F92)/F92*100</f>
        <v>-35.51401869158878</v>
      </c>
    </row>
    <row r="93" spans="1:7" ht="12.75" customHeight="1">
      <c r="A93" s="117" t="s">
        <v>43</v>
      </c>
      <c r="B93" s="105">
        <v>36</v>
      </c>
      <c r="C93" s="105">
        <v>55</v>
      </c>
      <c r="D93" s="124">
        <f>(B93-C93)/C93*100</f>
        <v>-34.54545454545455</v>
      </c>
      <c r="E93" s="148">
        <f>SUM(JANUARY!B93+FEBRUARY!B93+MARCH!B93+APRIL!B93+MAY!B93+JUNE!B93+JULY!B93)+B93</f>
        <v>490</v>
      </c>
      <c r="F93" s="148">
        <f>SUM(JANUARY!C93+FEBRUARY!C93+MARCH!C93+APRIL!C93+MAY!C93+JUNE!C93+JULY!C93)+C93</f>
        <v>678</v>
      </c>
      <c r="G93" s="124">
        <f>(E93-F93)/F93*100</f>
        <v>-27.728613569321535</v>
      </c>
    </row>
    <row r="94" spans="1:7" ht="12.75" customHeight="1">
      <c r="A94" s="117" t="s">
        <v>44</v>
      </c>
      <c r="B94" s="105">
        <v>962</v>
      </c>
      <c r="C94" s="105">
        <v>1155</v>
      </c>
      <c r="D94" s="124">
        <f>(B94-C94)/C94*100</f>
        <v>-16.70995670995671</v>
      </c>
      <c r="E94" s="148">
        <f>SUM(JANUARY!B94+FEBRUARY!B94+MARCH!B94+APRIL!B94+MAY!B94+JUNE!B94+JULY!B94)+B94</f>
        <v>10432</v>
      </c>
      <c r="F94" s="148">
        <f>SUM(JANUARY!C94+FEBRUARY!C94+MARCH!C94+APRIL!C94+MAY!C94+JUNE!C94+JULY!C94)+C94</f>
        <v>12088</v>
      </c>
      <c r="G94" s="124">
        <f>(E94-F94)/F94*100</f>
        <v>-13.69953673064196</v>
      </c>
    </row>
    <row r="95" spans="1:7" ht="9" customHeight="1">
      <c r="A95" s="114"/>
      <c r="B95" s="103"/>
      <c r="C95" s="103"/>
      <c r="D95" s="123"/>
      <c r="E95" s="103"/>
      <c r="F95" s="103"/>
      <c r="G95" s="123"/>
    </row>
    <row r="96" spans="1:7" ht="12.75" customHeight="1">
      <c r="A96" s="117" t="s">
        <v>45</v>
      </c>
      <c r="B96" s="105">
        <f>SUM(B57+B61+B65)</f>
        <v>103058</v>
      </c>
      <c r="C96" s="105">
        <f>SUM(C57+C61+C65)</f>
        <v>122169</v>
      </c>
      <c r="D96" s="124">
        <f>(B96-C96)/C96*100</f>
        <v>-15.643084579557826</v>
      </c>
      <c r="E96" s="105">
        <f>SUM(E57+E61+E65)</f>
        <v>924454</v>
      </c>
      <c r="F96" s="105">
        <f>SUM(F57+F61+F65)</f>
        <v>1073676</v>
      </c>
      <c r="G96" s="124">
        <f>(E96-F96)/F96*100</f>
        <v>-13.898233731591281</v>
      </c>
    </row>
    <row r="97" spans="1:7" ht="12.75" customHeight="1">
      <c r="A97" s="174"/>
      <c r="B97" s="174"/>
      <c r="C97" s="174"/>
      <c r="D97" s="174"/>
      <c r="E97" s="174"/>
      <c r="F97" s="174"/>
      <c r="G97" s="174"/>
    </row>
    <row r="98" spans="1:7" ht="12.75" customHeight="1">
      <c r="A98" s="175">
        <f ca="1">NOW()</f>
        <v>40249.428587152775</v>
      </c>
      <c r="B98" s="175"/>
      <c r="C98" s="175"/>
      <c r="D98" s="175"/>
      <c r="E98" s="175"/>
      <c r="F98" s="175"/>
      <c r="G98" s="175"/>
    </row>
  </sheetData>
  <sheetProtection/>
  <mergeCells count="6">
    <mergeCell ref="A7:F7"/>
    <mergeCell ref="A33:G33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">
      <selection activeCell="D75" sqref="D75"/>
    </sheetView>
  </sheetViews>
  <sheetFormatPr defaultColWidth="9.00390625" defaultRowHeight="12.75"/>
  <cols>
    <col min="1" max="1" width="18.25390625" style="131" customWidth="1"/>
    <col min="2" max="2" width="11.625" style="131" customWidth="1"/>
    <col min="3" max="3" width="10.625" style="131" customWidth="1"/>
    <col min="4" max="4" width="7.625" style="131" customWidth="1"/>
    <col min="5" max="6" width="11.625" style="131" customWidth="1"/>
    <col min="7" max="7" width="7.625" style="131" customWidth="1"/>
    <col min="8" max="16384" width="9.00390625" style="131" customWidth="1"/>
  </cols>
  <sheetData>
    <row r="1" spans="1:8" ht="20.25" customHeight="1">
      <c r="A1" s="128" t="s">
        <v>46</v>
      </c>
      <c r="B1" s="128"/>
      <c r="C1" s="128"/>
      <c r="D1" s="128"/>
      <c r="E1" s="128"/>
      <c r="F1" s="128"/>
      <c r="G1" s="129"/>
      <c r="H1" s="130"/>
    </row>
    <row r="2" spans="1:8" ht="8.25" customHeight="1">
      <c r="A2" s="128"/>
      <c r="B2" s="128"/>
      <c r="C2" s="128"/>
      <c r="D2" s="128"/>
      <c r="E2" s="128"/>
      <c r="F2" s="128"/>
      <c r="G2" s="129"/>
      <c r="H2" s="130"/>
    </row>
    <row r="3" spans="1:8" ht="18" customHeight="1">
      <c r="A3" s="132" t="s">
        <v>120</v>
      </c>
      <c r="B3" s="128"/>
      <c r="C3" s="128"/>
      <c r="D3" s="128"/>
      <c r="E3" s="128"/>
      <c r="F3" s="128"/>
      <c r="G3" s="129"/>
      <c r="H3" s="130"/>
    </row>
    <row r="4" spans="1:7" s="111" customFormat="1" ht="15.75" customHeight="1">
      <c r="A4" s="133"/>
      <c r="B4" s="128"/>
      <c r="C4" s="128"/>
      <c r="D4" s="128"/>
      <c r="E4" s="128"/>
      <c r="F4" s="128"/>
      <c r="G4" s="129"/>
    </row>
    <row r="5" spans="1:8" ht="20.25" customHeight="1">
      <c r="A5" s="128" t="s">
        <v>1</v>
      </c>
      <c r="B5" s="128"/>
      <c r="C5" s="128"/>
      <c r="D5" s="128"/>
      <c r="E5" s="128"/>
      <c r="F5" s="128"/>
      <c r="G5" s="129"/>
      <c r="H5" s="130"/>
    </row>
    <row r="6" spans="1:8" ht="12.75" customHeight="1">
      <c r="A6" s="128"/>
      <c r="B6" s="128"/>
      <c r="C6" s="128"/>
      <c r="D6" s="128"/>
      <c r="E6" s="128"/>
      <c r="F6" s="128"/>
      <c r="G6" s="129"/>
      <c r="H6" s="130"/>
    </row>
    <row r="7" spans="1:8" ht="12.75" customHeight="1">
      <c r="A7" s="134"/>
      <c r="B7" s="134"/>
      <c r="C7" s="134"/>
      <c r="D7" s="134"/>
      <c r="E7" s="176" t="s">
        <v>59</v>
      </c>
      <c r="F7" s="176"/>
      <c r="G7" s="134"/>
      <c r="H7" s="130"/>
    </row>
    <row r="8" spans="1:8" ht="6.75" customHeight="1">
      <c r="A8" s="134"/>
      <c r="B8" s="134"/>
      <c r="C8" s="134"/>
      <c r="D8" s="134"/>
      <c r="E8" s="135"/>
      <c r="F8" s="135"/>
      <c r="G8" s="134"/>
      <c r="H8" s="130"/>
    </row>
    <row r="9" spans="1:8" ht="15" customHeight="1">
      <c r="A9" s="136" t="s">
        <v>4</v>
      </c>
      <c r="B9" s="137" t="s">
        <v>121</v>
      </c>
      <c r="C9" s="137" t="s">
        <v>84</v>
      </c>
      <c r="D9" s="138" t="s">
        <v>5</v>
      </c>
      <c r="E9" s="46" t="s">
        <v>122</v>
      </c>
      <c r="F9" s="46" t="s">
        <v>85</v>
      </c>
      <c r="G9" s="140" t="s">
        <v>5</v>
      </c>
      <c r="H9" s="130"/>
    </row>
    <row r="10" spans="1:8" ht="12.75" customHeight="1">
      <c r="A10" s="141" t="s">
        <v>6</v>
      </c>
      <c r="B10" s="103">
        <v>39787</v>
      </c>
      <c r="C10" s="103">
        <v>33915</v>
      </c>
      <c r="D10" s="142">
        <f>(B10-C10)/C10*100</f>
        <v>17.31387291758809</v>
      </c>
      <c r="E10" s="10">
        <f>SUM(JANUARY!B11+FEBRUARY!B11+MARCH!B10+APRIL!B11+MAY!B11+JUNE!B11+JULY!B11+AUGUST!B11)+B10</f>
        <v>742042</v>
      </c>
      <c r="F10" s="10">
        <f>SUM(JANUARY!C11+FEBRUARY!C11+MARCH!C10+APRIL!C11+MAY!C11+JUNE!C11+JULY!C11+AUGUST!C11)+C10</f>
        <v>807982</v>
      </c>
      <c r="G10" s="142">
        <f>(E10-F10)/F10*100</f>
        <v>-8.161072895188259</v>
      </c>
      <c r="H10" s="130"/>
    </row>
    <row r="11" spans="1:8" ht="12.75" customHeight="1">
      <c r="A11" s="141" t="s">
        <v>7</v>
      </c>
      <c r="B11" s="103">
        <v>107882</v>
      </c>
      <c r="C11" s="103">
        <v>92917</v>
      </c>
      <c r="D11" s="142">
        <f>(B11-C11)/C11*100</f>
        <v>16.10577181785895</v>
      </c>
      <c r="E11" s="10">
        <f>SUM(JANUARY!B12+FEBRUARY!B12+MARCH!B11+APRIL!B12+MAY!B12+JUNE!B12+JULY!B12+AUGUST!B12)+B11</f>
        <v>1275926</v>
      </c>
      <c r="F11" s="10">
        <f>SUM(JANUARY!C12+FEBRUARY!C12+MARCH!C11+APRIL!C12+MAY!C12+JUNE!C12+JULY!C12+AUGUST!C12)+C11</f>
        <v>1070734</v>
      </c>
      <c r="G11" s="142">
        <f>(E11-F11)/F11*100</f>
        <v>19.163676506022973</v>
      </c>
      <c r="H11" s="130"/>
    </row>
    <row r="12" spans="1:8" ht="12.75" customHeight="1">
      <c r="A12" s="139" t="s">
        <v>8</v>
      </c>
      <c r="B12" s="105">
        <f>SUM(B10:B11)</f>
        <v>147669</v>
      </c>
      <c r="C12" s="105">
        <f>SUM(C10:C11)</f>
        <v>126832</v>
      </c>
      <c r="D12" s="143">
        <f>(B12-C12)/C12*100</f>
        <v>16.42881922543207</v>
      </c>
      <c r="E12" s="105">
        <f>SUM(E10:E11)</f>
        <v>2017968</v>
      </c>
      <c r="F12" s="105">
        <f>SUM(F10:F11)</f>
        <v>1878716</v>
      </c>
      <c r="G12" s="143">
        <f>(E12-F12)/F12*100</f>
        <v>7.412083571971495</v>
      </c>
      <c r="H12" s="130"/>
    </row>
    <row r="13" spans="1:8" ht="12.75" customHeight="1">
      <c r="A13" s="134"/>
      <c r="B13" s="103"/>
      <c r="C13" s="103"/>
      <c r="D13" s="134"/>
      <c r="E13" s="103"/>
      <c r="F13" s="103"/>
      <c r="G13" s="134"/>
      <c r="H13" s="130"/>
    </row>
    <row r="14" spans="1:8" ht="12.75" customHeight="1">
      <c r="A14" s="134"/>
      <c r="B14" s="103"/>
      <c r="C14" s="103"/>
      <c r="D14" s="134"/>
      <c r="E14" s="103"/>
      <c r="F14" s="103"/>
      <c r="G14" s="134"/>
      <c r="H14" s="130"/>
    </row>
    <row r="15" spans="1:8" ht="15" customHeight="1">
      <c r="A15" s="136" t="s">
        <v>9</v>
      </c>
      <c r="B15" s="103"/>
      <c r="C15" s="103"/>
      <c r="D15" s="134"/>
      <c r="E15" s="103"/>
      <c r="F15" s="103"/>
      <c r="G15" s="134"/>
      <c r="H15" s="130"/>
    </row>
    <row r="16" spans="1:8" ht="12.75" customHeight="1">
      <c r="A16" s="141" t="s">
        <v>6</v>
      </c>
      <c r="B16" s="103">
        <v>5623</v>
      </c>
      <c r="C16" s="103">
        <v>6036</v>
      </c>
      <c r="D16" s="142">
        <f>(B16-C16)/C16*100</f>
        <v>-6.842279655400928</v>
      </c>
      <c r="E16" s="10">
        <f>SUM(JANUARY!B17+FEBRUARY!B17+MARCH!B16+APRIL!B17+MAY!B17+JUNE!B17+JULY!B17+AUGUST!B17)+B16</f>
        <v>96694</v>
      </c>
      <c r="F16" s="10">
        <f>SUM(JANUARY!C17+FEBRUARY!C17+MARCH!C16+APRIL!C17+MAY!C17+JUNE!C17+JULY!C17+AUGUST!C17)+C16</f>
        <v>132399</v>
      </c>
      <c r="G16" s="142">
        <f>(E16-F16)/F16*100</f>
        <v>-26.967726342343973</v>
      </c>
      <c r="H16" s="130"/>
    </row>
    <row r="17" spans="1:8" ht="12.75" customHeight="1">
      <c r="A17" s="141" t="s">
        <v>7</v>
      </c>
      <c r="B17" s="103">
        <v>29775</v>
      </c>
      <c r="C17" s="103">
        <v>31639</v>
      </c>
      <c r="D17" s="142">
        <f>(B17-C17)/C17*100</f>
        <v>-5.891463067732861</v>
      </c>
      <c r="E17" s="10">
        <f>SUM(JANUARY!B18+FEBRUARY!B18+MARCH!B17+APRIL!B18+MAY!B18+JUNE!B18+JULY!B18+AUGUST!B18)+B17</f>
        <v>328366</v>
      </c>
      <c r="F17" s="10">
        <f>SUM(JANUARY!C18+FEBRUARY!C18+MARCH!C17+APRIL!C18+MAY!C18+JUNE!C18+JULY!C18+AUGUST!C18)+C17</f>
        <v>294342</v>
      </c>
      <c r="G17" s="142">
        <f>(E17-F17)/F17*100</f>
        <v>11.559342533515435</v>
      </c>
      <c r="H17" s="130"/>
    </row>
    <row r="18" spans="1:8" ht="12.75" customHeight="1">
      <c r="A18" s="139" t="s">
        <v>8</v>
      </c>
      <c r="B18" s="105">
        <f>SUM(B16:B17)</f>
        <v>35398</v>
      </c>
      <c r="C18" s="105">
        <f>SUM(C16:C17)</f>
        <v>37675</v>
      </c>
      <c r="D18" s="143">
        <f>(B18-C18)/C18*100</f>
        <v>-6.043795620437956</v>
      </c>
      <c r="E18" s="105">
        <f>SUM(E16:E17)</f>
        <v>425060</v>
      </c>
      <c r="F18" s="105">
        <f>SUM(F16:F17)</f>
        <v>426741</v>
      </c>
      <c r="G18" s="143">
        <f>(E18-F18)/F18*100</f>
        <v>-0.39391574749086683</v>
      </c>
      <c r="H18" s="130"/>
    </row>
    <row r="19" spans="1:8" ht="12.75" customHeight="1">
      <c r="A19" s="134"/>
      <c r="B19" s="103"/>
      <c r="C19" s="103"/>
      <c r="D19" s="134"/>
      <c r="E19" s="103"/>
      <c r="F19" s="103"/>
      <c r="G19" s="134"/>
      <c r="H19" s="130"/>
    </row>
    <row r="20" spans="1:8" ht="12.75" customHeight="1">
      <c r="A20" s="134"/>
      <c r="B20" s="103"/>
      <c r="C20" s="103"/>
      <c r="D20" s="134"/>
      <c r="E20" s="103"/>
      <c r="F20" s="103"/>
      <c r="G20" s="134"/>
      <c r="H20" s="130"/>
    </row>
    <row r="21" spans="1:8" ht="14.25" customHeight="1">
      <c r="A21" s="136" t="s">
        <v>10</v>
      </c>
      <c r="B21" s="103"/>
      <c r="C21" s="103"/>
      <c r="D21" s="134"/>
      <c r="E21" s="103"/>
      <c r="F21" s="103"/>
      <c r="G21" s="134"/>
      <c r="H21" s="130"/>
    </row>
    <row r="22" spans="1:8" ht="12.75" customHeight="1">
      <c r="A22" s="141" t="s">
        <v>6</v>
      </c>
      <c r="B22" s="103">
        <v>5316</v>
      </c>
      <c r="C22" s="103">
        <v>4982</v>
      </c>
      <c r="D22" s="142">
        <f>(B22-C22)/C22*100</f>
        <v>6.704134885588117</v>
      </c>
      <c r="E22" s="10">
        <f>SUM(JANUARY!B23+FEBRUARY!B23+MARCH!B22+APRIL!B23+MAY!B23+JUNE!B23+JULY!B23+AUGUST!B23)+B22</f>
        <v>136444</v>
      </c>
      <c r="F22" s="10">
        <f>SUM(JANUARY!C23+FEBRUARY!C23+MARCH!C22+APRIL!C23+MAY!C23+JUNE!C23+JULY!C23+AUGUST!C23)+C22</f>
        <v>178228</v>
      </c>
      <c r="G22" s="142">
        <f>(E22-F22)/F22*100</f>
        <v>-23.444127746482035</v>
      </c>
      <c r="H22" s="130"/>
    </row>
    <row r="23" spans="1:8" ht="12.75" customHeight="1">
      <c r="A23" s="141" t="s">
        <v>7</v>
      </c>
      <c r="B23" s="103">
        <v>66418</v>
      </c>
      <c r="C23" s="103">
        <v>40144</v>
      </c>
      <c r="D23" s="142">
        <f>(B23-C23)/C23*100</f>
        <v>65.44938222399362</v>
      </c>
      <c r="E23" s="10">
        <f>SUM(JANUARY!B24+FEBRUARY!B24+MARCH!B23+APRIL!B24+MAY!B24+JUNE!B24+JULY!B24+AUGUST!B24)+B23</f>
        <v>873115</v>
      </c>
      <c r="F23" s="10">
        <f>SUM(JANUARY!C24+FEBRUARY!C24+MARCH!C23+APRIL!C24+MAY!C24+JUNE!C24+JULY!C24+AUGUST!C24)+C23</f>
        <v>788573</v>
      </c>
      <c r="G23" s="142">
        <f>(E23-F23)/F23*100</f>
        <v>10.720884433020151</v>
      </c>
      <c r="H23" s="130"/>
    </row>
    <row r="24" spans="1:8" ht="12.75" customHeight="1">
      <c r="A24" s="139" t="s">
        <v>8</v>
      </c>
      <c r="B24" s="105">
        <f>SUM(B22:B23)</f>
        <v>71734</v>
      </c>
      <c r="C24" s="105">
        <f>SUM(C22:C23)</f>
        <v>45126</v>
      </c>
      <c r="D24" s="143">
        <f>(B24-C24)/C24*100</f>
        <v>58.963790276115766</v>
      </c>
      <c r="E24" s="105">
        <f>SUM(E22:E23)</f>
        <v>1009559</v>
      </c>
      <c r="F24" s="105">
        <f>SUM(F22:F23)</f>
        <v>966801</v>
      </c>
      <c r="G24" s="143">
        <f>(E24-F24)/F24*100</f>
        <v>4.422626786691366</v>
      </c>
      <c r="H24" s="130"/>
    </row>
    <row r="25" spans="1:8" ht="12.75" customHeight="1">
      <c r="A25" s="134"/>
      <c r="B25" s="103"/>
      <c r="C25" s="103"/>
      <c r="D25" s="134"/>
      <c r="E25" s="103"/>
      <c r="F25" s="103"/>
      <c r="G25" s="134"/>
      <c r="H25" s="130"/>
    </row>
    <row r="26" spans="1:8" ht="12.75" customHeight="1">
      <c r="A26" s="134"/>
      <c r="B26" s="103"/>
      <c r="C26" s="103"/>
      <c r="D26" s="134"/>
      <c r="E26" s="103"/>
      <c r="F26" s="103"/>
      <c r="G26" s="134"/>
      <c r="H26" s="130"/>
    </row>
    <row r="27" spans="1:8" ht="15" customHeight="1">
      <c r="A27" s="136" t="s">
        <v>49</v>
      </c>
      <c r="B27" s="103"/>
      <c r="C27" s="103"/>
      <c r="D27" s="134"/>
      <c r="E27" s="103"/>
      <c r="F27" s="103"/>
      <c r="G27" s="134"/>
      <c r="H27" s="130"/>
    </row>
    <row r="28" spans="1:8" ht="12.75" customHeight="1">
      <c r="A28" s="141" t="s">
        <v>6</v>
      </c>
      <c r="B28" s="103">
        <f aca="true" t="shared" si="0" ref="B28:C30">(B10+B16+B22)</f>
        <v>50726</v>
      </c>
      <c r="C28" s="103">
        <f t="shared" si="0"/>
        <v>44933</v>
      </c>
      <c r="D28" s="142">
        <f>(B28-C28)/C28*100</f>
        <v>12.892528876326976</v>
      </c>
      <c r="E28" s="103">
        <f aca="true" t="shared" si="1" ref="E28:F30">(E10+E16+E22)</f>
        <v>975180</v>
      </c>
      <c r="F28" s="103">
        <f t="shared" si="1"/>
        <v>1118609</v>
      </c>
      <c r="G28" s="142">
        <f>(E28-F28)/F28*100</f>
        <v>-12.822085286279655</v>
      </c>
      <c r="H28" s="130"/>
    </row>
    <row r="29" spans="1:8" ht="12.75" customHeight="1">
      <c r="A29" s="141" t="s">
        <v>7</v>
      </c>
      <c r="B29" s="103">
        <f t="shared" si="0"/>
        <v>204075</v>
      </c>
      <c r="C29" s="103">
        <f t="shared" si="0"/>
        <v>164700</v>
      </c>
      <c r="D29" s="142">
        <f>(B29-C29)/C29*100</f>
        <v>23.90710382513661</v>
      </c>
      <c r="E29" s="103">
        <f t="shared" si="1"/>
        <v>2477407</v>
      </c>
      <c r="F29" s="103">
        <f t="shared" si="1"/>
        <v>2153649</v>
      </c>
      <c r="G29" s="142">
        <f>(E29-F29)/F29*100</f>
        <v>15.032997484734048</v>
      </c>
      <c r="H29" s="130"/>
    </row>
    <row r="30" spans="1:8" ht="12.75" customHeight="1">
      <c r="A30" s="139" t="s">
        <v>8</v>
      </c>
      <c r="B30" s="105">
        <f t="shared" si="0"/>
        <v>254801</v>
      </c>
      <c r="C30" s="105">
        <f t="shared" si="0"/>
        <v>209633</v>
      </c>
      <c r="D30" s="143">
        <f>(B30-C30)/C30*100</f>
        <v>21.546226023574533</v>
      </c>
      <c r="E30" s="105">
        <f t="shared" si="1"/>
        <v>3452587</v>
      </c>
      <c r="F30" s="105">
        <f t="shared" si="1"/>
        <v>3272258</v>
      </c>
      <c r="G30" s="143">
        <f>(E30-F30)/F30*100</f>
        <v>5.510842971428292</v>
      </c>
      <c r="H30" s="130"/>
    </row>
    <row r="31" spans="1:8" ht="12.75" customHeight="1">
      <c r="A31" s="139"/>
      <c r="B31" s="105"/>
      <c r="C31" s="105"/>
      <c r="D31" s="143"/>
      <c r="E31" s="105"/>
      <c r="F31" s="105"/>
      <c r="G31" s="143"/>
      <c r="H31" s="130"/>
    </row>
    <row r="32" spans="1:8" ht="12.75" customHeight="1">
      <c r="A32" s="134"/>
      <c r="B32" s="134"/>
      <c r="C32" s="134"/>
      <c r="D32" s="134"/>
      <c r="E32" s="134"/>
      <c r="F32" s="134"/>
      <c r="G32" s="134"/>
      <c r="H32" s="130"/>
    </row>
    <row r="33" spans="1:8" ht="12.75" customHeight="1">
      <c r="A33" s="153" t="s">
        <v>95</v>
      </c>
      <c r="B33" s="134"/>
      <c r="C33" s="134"/>
      <c r="D33" s="134"/>
      <c r="E33" s="134"/>
      <c r="F33" s="134"/>
      <c r="G33" s="134"/>
      <c r="H33" s="130"/>
    </row>
    <row r="34" spans="1:8" ht="12.75" customHeight="1">
      <c r="A34" s="153" t="s">
        <v>92</v>
      </c>
      <c r="B34" s="134"/>
      <c r="C34" s="134"/>
      <c r="D34" s="134"/>
      <c r="E34" s="134"/>
      <c r="F34" s="134"/>
      <c r="G34" s="134"/>
      <c r="H34" s="130"/>
    </row>
    <row r="35" spans="1:8" ht="12.75" customHeight="1">
      <c r="A35" s="153" t="s">
        <v>93</v>
      </c>
      <c r="B35" s="134"/>
      <c r="C35" s="134"/>
      <c r="D35" s="134"/>
      <c r="E35" s="134"/>
      <c r="F35" s="134"/>
      <c r="G35" s="134"/>
      <c r="H35" s="130"/>
    </row>
    <row r="36" spans="1:8" ht="12.75" customHeight="1">
      <c r="A36" s="153" t="s">
        <v>94</v>
      </c>
      <c r="B36" s="134"/>
      <c r="C36" s="134"/>
      <c r="D36" s="134"/>
      <c r="E36" s="134"/>
      <c r="F36" s="134"/>
      <c r="G36" s="134"/>
      <c r="H36" s="130"/>
    </row>
    <row r="37" spans="1:8" ht="12.75" customHeight="1">
      <c r="A37" s="134"/>
      <c r="B37" s="134"/>
      <c r="C37" s="134"/>
      <c r="D37" s="134"/>
      <c r="E37" s="134"/>
      <c r="F37" s="134"/>
      <c r="G37" s="134"/>
      <c r="H37" s="130"/>
    </row>
    <row r="38" spans="1:8" ht="12.75" customHeight="1">
      <c r="A38" s="177"/>
      <c r="B38" s="177"/>
      <c r="C38" s="177"/>
      <c r="D38" s="177"/>
      <c r="E38" s="177"/>
      <c r="F38" s="177"/>
      <c r="G38" s="177"/>
      <c r="H38" s="130"/>
    </row>
    <row r="39" spans="1:8" ht="12.75" customHeight="1">
      <c r="A39" s="146"/>
      <c r="B39" s="146"/>
      <c r="C39" s="146"/>
      <c r="D39" s="146"/>
      <c r="E39" s="146"/>
      <c r="F39" s="146"/>
      <c r="G39" s="146"/>
      <c r="H39" s="130"/>
    </row>
    <row r="40" spans="1:8" ht="12.75" customHeight="1">
      <c r="A40" s="146"/>
      <c r="B40" s="146"/>
      <c r="C40" s="146"/>
      <c r="D40" s="146"/>
      <c r="E40" s="146"/>
      <c r="F40" s="146"/>
      <c r="G40" s="146"/>
      <c r="H40" s="130"/>
    </row>
    <row r="41" spans="1:8" ht="9" customHeight="1">
      <c r="A41" s="146"/>
      <c r="B41" s="146"/>
      <c r="C41" s="146"/>
      <c r="D41" s="146"/>
      <c r="E41" s="146"/>
      <c r="F41" s="146"/>
      <c r="G41" s="146"/>
      <c r="H41" s="130"/>
    </row>
    <row r="42" spans="1:8" ht="4.5" customHeight="1">
      <c r="A42" s="146"/>
      <c r="B42" s="146"/>
      <c r="C42" s="146"/>
      <c r="D42" s="146"/>
      <c r="E42" s="146"/>
      <c r="F42" s="146"/>
      <c r="G42" s="146"/>
      <c r="H42" s="130"/>
    </row>
    <row r="43" spans="1:8" ht="9.75" customHeight="1">
      <c r="A43" s="146"/>
      <c r="B43" s="146"/>
      <c r="C43" s="146"/>
      <c r="D43" s="146"/>
      <c r="E43" s="146"/>
      <c r="F43" s="146"/>
      <c r="G43" s="146"/>
      <c r="H43" s="130"/>
    </row>
    <row r="44" spans="1:8" ht="9.75" customHeight="1">
      <c r="A44" s="146"/>
      <c r="B44" s="146"/>
      <c r="C44" s="146"/>
      <c r="D44" s="146"/>
      <c r="E44" s="146"/>
      <c r="F44" s="146"/>
      <c r="G44" s="146"/>
      <c r="H44" s="130"/>
    </row>
    <row r="45" spans="1:8" ht="9.75" customHeight="1">
      <c r="A45" s="146"/>
      <c r="B45" s="146"/>
      <c r="C45" s="146"/>
      <c r="D45" s="146"/>
      <c r="E45" s="146"/>
      <c r="F45" s="146"/>
      <c r="G45" s="146"/>
      <c r="H45" s="130"/>
    </row>
    <row r="46" spans="1:8" ht="15" customHeight="1">
      <c r="A46" s="146"/>
      <c r="B46" s="146"/>
      <c r="C46" s="146"/>
      <c r="D46" s="146"/>
      <c r="E46" s="146"/>
      <c r="F46" s="146"/>
      <c r="G46" s="146"/>
      <c r="H46" s="130"/>
    </row>
    <row r="47" spans="1:8" ht="15.75" customHeight="1">
      <c r="A47" s="146"/>
      <c r="B47" s="146"/>
      <c r="C47" s="146"/>
      <c r="D47" s="146"/>
      <c r="E47" s="146"/>
      <c r="F47" s="146"/>
      <c r="G47" s="146"/>
      <c r="H47" s="130"/>
    </row>
    <row r="48" spans="1:8" ht="14.25" customHeight="1">
      <c r="A48" s="146"/>
      <c r="B48" s="146"/>
      <c r="C48" s="146"/>
      <c r="D48" s="146"/>
      <c r="E48" s="146"/>
      <c r="F48" s="146"/>
      <c r="G48" s="146"/>
      <c r="H48" s="130"/>
    </row>
    <row r="49" spans="1:7" ht="18.75" customHeight="1">
      <c r="A49" s="128" t="s">
        <v>13</v>
      </c>
      <c r="B49" s="128"/>
      <c r="C49" s="128"/>
      <c r="D49" s="128"/>
      <c r="E49" s="128"/>
      <c r="F49" s="128"/>
      <c r="G49" s="128"/>
    </row>
    <row r="50" spans="1:7" ht="15.75">
      <c r="A50" s="128" t="s">
        <v>14</v>
      </c>
      <c r="B50" s="128"/>
      <c r="C50" s="128"/>
      <c r="D50" s="128"/>
      <c r="E50" s="128"/>
      <c r="F50" s="128"/>
      <c r="G50" s="128"/>
    </row>
    <row r="51" spans="1:7" ht="18.75" customHeight="1">
      <c r="A51" s="132" t="s">
        <v>145</v>
      </c>
      <c r="B51" s="128"/>
      <c r="C51" s="128"/>
      <c r="D51" s="128"/>
      <c r="E51" s="128"/>
      <c r="F51" s="128"/>
      <c r="G51" s="128"/>
    </row>
    <row r="52" spans="1:7" ht="8.25" customHeight="1">
      <c r="A52" s="132"/>
      <c r="B52" s="128"/>
      <c r="C52" s="128"/>
      <c r="D52" s="128"/>
      <c r="E52" s="128"/>
      <c r="F52" s="128"/>
      <c r="G52" s="128"/>
    </row>
    <row r="53" spans="1:7" ht="12.75" customHeight="1">
      <c r="A53" s="22"/>
      <c r="B53" s="22"/>
      <c r="C53" s="17"/>
      <c r="D53" s="17"/>
      <c r="E53" s="156" t="s">
        <v>15</v>
      </c>
      <c r="F53" s="156"/>
      <c r="G53" s="111"/>
    </row>
    <row r="54" spans="1:7" ht="12.75" customHeight="1">
      <c r="A54" s="136" t="s">
        <v>16</v>
      </c>
      <c r="B54" s="137" t="s">
        <v>121</v>
      </c>
      <c r="C54" s="137" t="s">
        <v>84</v>
      </c>
      <c r="D54" s="138" t="s">
        <v>5</v>
      </c>
      <c r="E54" s="46" t="s">
        <v>122</v>
      </c>
      <c r="F54" s="46" t="s">
        <v>85</v>
      </c>
      <c r="G54" s="138" t="s">
        <v>5</v>
      </c>
    </row>
    <row r="55" spans="1:7" ht="12.75" customHeight="1">
      <c r="A55" s="134"/>
      <c r="B55" s="134"/>
      <c r="C55" s="134"/>
      <c r="D55" s="134"/>
      <c r="E55" s="134"/>
      <c r="F55" s="134"/>
      <c r="G55" s="134"/>
    </row>
    <row r="56" spans="1:7" ht="12.75" customHeight="1">
      <c r="A56" s="136" t="s">
        <v>4</v>
      </c>
      <c r="B56" s="37">
        <f>(B57+B58)</f>
        <v>39787</v>
      </c>
      <c r="C56" s="37">
        <f>(C57+C58)</f>
        <v>33915</v>
      </c>
      <c r="D56" s="143">
        <f>(B56-C56)/C56*100</f>
        <v>17.31387291758809</v>
      </c>
      <c r="E56" s="37">
        <f>(E57+E58)</f>
        <v>742042</v>
      </c>
      <c r="F56" s="37">
        <f>(F57+F58)</f>
        <v>807982</v>
      </c>
      <c r="G56" s="143">
        <f>(E56-F56)/F56*100</f>
        <v>-8.161072895188259</v>
      </c>
    </row>
    <row r="57" spans="1:7" ht="12.75" customHeight="1">
      <c r="A57" s="134" t="s">
        <v>18</v>
      </c>
      <c r="B57" s="103">
        <v>39787</v>
      </c>
      <c r="C57" s="103">
        <v>33915</v>
      </c>
      <c r="D57" s="142">
        <f>(B57-C57)/C57*100</f>
        <v>17.31387291758809</v>
      </c>
      <c r="E57" s="10">
        <f>SUM(JANUARY!B58+FEBRUARY!B58+MARCH!B58+APRIL!B58+MAY!B58+JUNE!B58+JULY!B58+AUGUST!B58)+B57</f>
        <v>742042</v>
      </c>
      <c r="F57" s="10">
        <f>SUM(JANUARY!C58+FEBRUARY!C58+MARCH!C58+APRIL!C58+MAY!C58+JUNE!C58+JULY!C58+AUGUST!C58)+C57</f>
        <v>807982</v>
      </c>
      <c r="G57" s="142">
        <f>(E57-F57)/F57*100</f>
        <v>-8.161072895188259</v>
      </c>
    </row>
    <row r="58" spans="1:7" ht="12.75" customHeight="1">
      <c r="A58" s="134" t="s">
        <v>19</v>
      </c>
      <c r="B58" s="103">
        <v>0</v>
      </c>
      <c r="C58" s="103">
        <v>0</v>
      </c>
      <c r="D58" s="142">
        <v>0</v>
      </c>
      <c r="E58" s="10">
        <f>SUM(JANUARY!B59+FEBRUARY!B59+MARCH!B59+APRIL!B59+MAY!B59+JUNE!B59+JULY!B59+AUGUST!B59)+B58</f>
        <v>0</v>
      </c>
      <c r="F58" s="10">
        <f>SUM(JANUARY!C59+FEBRUARY!C59+MARCH!C59+APRIL!C59+MAY!C59+JUNE!C59+JULY!C59+AUGUST!C59)+C58</f>
        <v>0</v>
      </c>
      <c r="G58" s="142">
        <v>0</v>
      </c>
    </row>
    <row r="59" spans="1:7" ht="12.75" customHeight="1">
      <c r="A59" s="134"/>
      <c r="B59" s="103"/>
      <c r="C59" s="103"/>
      <c r="D59" s="134"/>
      <c r="E59" s="103"/>
      <c r="F59" s="103"/>
      <c r="G59" s="134"/>
    </row>
    <row r="60" spans="1:7" ht="12.75" customHeight="1">
      <c r="A60" s="136" t="s">
        <v>9</v>
      </c>
      <c r="B60" s="37">
        <f>(B61+B62)</f>
        <v>5623</v>
      </c>
      <c r="C60" s="37">
        <f>(C61+C62)</f>
        <v>6036</v>
      </c>
      <c r="D60" s="143">
        <f>(B60-C60)/C60*100</f>
        <v>-6.842279655400928</v>
      </c>
      <c r="E60" s="37">
        <f>(E61+E62)</f>
        <v>96694</v>
      </c>
      <c r="F60" s="37">
        <f>(F61+F62)</f>
        <v>132399</v>
      </c>
      <c r="G60" s="143">
        <f>(E60-F60)/F60*100</f>
        <v>-26.967726342343973</v>
      </c>
    </row>
    <row r="61" spans="1:7" ht="12.75" customHeight="1">
      <c r="A61" s="134" t="s">
        <v>20</v>
      </c>
      <c r="B61" s="103">
        <v>5595</v>
      </c>
      <c r="C61" s="103">
        <v>5940</v>
      </c>
      <c r="D61" s="142">
        <f>(B61-C61)/C61*100</f>
        <v>-5.808080808080808</v>
      </c>
      <c r="E61" s="10">
        <f>SUM(JANUARY!B62+FEBRUARY!B62+MARCH!B62+APRIL!B62+MAY!B62+JUNE!B62+JULY!B62+AUGUST!B62)+B61</f>
        <v>96120</v>
      </c>
      <c r="F61" s="10">
        <f>SUM(JANUARY!C62+FEBRUARY!C62+MARCH!C62+APRIL!C62+MAY!C62+JUNE!C62+JULY!C62+AUGUST!C62)+C61</f>
        <v>130594</v>
      </c>
      <c r="G61" s="142">
        <f>(E61-F61)/F61*100</f>
        <v>-26.39784369879167</v>
      </c>
    </row>
    <row r="62" spans="1:7" ht="12.75" customHeight="1">
      <c r="A62" s="134" t="s">
        <v>21</v>
      </c>
      <c r="B62" s="103">
        <v>28</v>
      </c>
      <c r="C62" s="103">
        <v>96</v>
      </c>
      <c r="D62" s="142">
        <f>(B62-C62)/C62*100</f>
        <v>-70.83333333333334</v>
      </c>
      <c r="E62" s="10">
        <f>SUM(JANUARY!B63+FEBRUARY!B63+MARCH!B63+APRIL!B63+MAY!B63+JUNE!B63+JULY!B63+AUGUST!B63)+B62</f>
        <v>574</v>
      </c>
      <c r="F62" s="10">
        <f>SUM(JANUARY!C63+FEBRUARY!C63+MARCH!C63+APRIL!C63+MAY!C63+JUNE!C63+JULY!C63+AUGUST!C63)+C62</f>
        <v>1805</v>
      </c>
      <c r="G62" s="142">
        <f>(E62-F62)/F62*100</f>
        <v>-68.1994459833795</v>
      </c>
    </row>
    <row r="63" spans="1:7" ht="12.75" customHeight="1">
      <c r="A63" s="134"/>
      <c r="B63" s="134"/>
      <c r="C63" s="134"/>
      <c r="D63" s="134"/>
      <c r="E63" s="103"/>
      <c r="F63" s="103"/>
      <c r="G63" s="134"/>
    </row>
    <row r="64" spans="1:7" ht="12.75" customHeight="1">
      <c r="A64" s="136" t="s">
        <v>10</v>
      </c>
      <c r="B64" s="105">
        <f>SUM(B66+B72+B77+B81+B82+B83+B85+B90+B91+B92+B93)</f>
        <v>5316</v>
      </c>
      <c r="C64" s="105">
        <f>SUM(C66+C72+C77+C81+C82+C83+C85+C90+C91+C92+C93)</f>
        <v>4982</v>
      </c>
      <c r="D64" s="143">
        <f>(B64-C64)/C64*100</f>
        <v>6.704134885588117</v>
      </c>
      <c r="E64" s="105">
        <f>SUM(E66+E72+E77+E81+E82+E83+E85+E90+E91+E92+E93)</f>
        <v>136444</v>
      </c>
      <c r="F64" s="105">
        <f>SUM(F66+F72+F77+F81+F82+F83+F85+F90+F91+F92+F93)</f>
        <v>178228</v>
      </c>
      <c r="G64" s="143">
        <f>(E64-F64)/F64*100</f>
        <v>-23.444127746482035</v>
      </c>
    </row>
    <row r="65" spans="1:7" ht="12.75" customHeight="1">
      <c r="A65" s="134"/>
      <c r="B65" s="103"/>
      <c r="C65" s="103"/>
      <c r="D65" s="134"/>
      <c r="E65" s="103"/>
      <c r="F65" s="103"/>
      <c r="G65" s="134"/>
    </row>
    <row r="66" spans="1:7" ht="12.75" customHeight="1">
      <c r="A66" s="136" t="s">
        <v>23</v>
      </c>
      <c r="B66" s="105">
        <f>SUM(B67:B70)</f>
        <v>2204</v>
      </c>
      <c r="C66" s="105">
        <f>SUM(C67:C70)</f>
        <v>1705</v>
      </c>
      <c r="D66" s="142">
        <f>(B66-C66)/C66*100</f>
        <v>29.266862170087975</v>
      </c>
      <c r="E66" s="105">
        <f>SUM(E67:E70)</f>
        <v>59394</v>
      </c>
      <c r="F66" s="105">
        <f>SUM(F67:F70)</f>
        <v>76450</v>
      </c>
      <c r="G66" s="144">
        <f>(E66-F66)/F66*100</f>
        <v>-22.310006540222368</v>
      </c>
    </row>
    <row r="67" spans="1:7" ht="12.75" customHeight="1">
      <c r="A67" s="134" t="s">
        <v>24</v>
      </c>
      <c r="B67" s="103">
        <v>1467</v>
      </c>
      <c r="C67" s="103">
        <v>1333</v>
      </c>
      <c r="D67" s="142">
        <f>(B67-C67)/C67*100</f>
        <v>10.05251312828207</v>
      </c>
      <c r="E67" s="10">
        <f>SUM(JANUARY!B68+FEBRUARY!B68+MARCH!B68+APRIL!B68+MAY!B68+JUNE!B68+JULY!B68+AUGUST!B68)+B67</f>
        <v>43268</v>
      </c>
      <c r="F67" s="10">
        <f>SUM(JANUARY!C68+FEBRUARY!C68+MARCH!C68+APRIL!C68+MAY!C68+JUNE!C68+JULY!C68+AUGUST!C68)+C67</f>
        <v>56975</v>
      </c>
      <c r="G67" s="142">
        <f>(E67-F67)/F67*100</f>
        <v>-24.057920140412463</v>
      </c>
    </row>
    <row r="68" spans="1:7" ht="12.75" customHeight="1">
      <c r="A68" s="134" t="s">
        <v>25</v>
      </c>
      <c r="B68" s="103">
        <v>675</v>
      </c>
      <c r="C68" s="103">
        <v>320</v>
      </c>
      <c r="D68" s="142">
        <f>(B68-C68)/C68*100</f>
        <v>110.9375</v>
      </c>
      <c r="E68" s="10">
        <f>SUM(JANUARY!B69+FEBRUARY!B69+MARCH!B69+APRIL!B69+MAY!B69+JUNE!B69+JULY!B69+AUGUST!B69)+B68</f>
        <v>15189</v>
      </c>
      <c r="F68" s="10">
        <f>SUM(JANUARY!C69+FEBRUARY!C69+MARCH!C69+APRIL!C69+MAY!C69+JUNE!C69+JULY!C69+AUGUST!C69)+C68</f>
        <v>18525</v>
      </c>
      <c r="G68" s="142">
        <f>(E68-F68)/F68*100</f>
        <v>-18.008097165991902</v>
      </c>
    </row>
    <row r="69" spans="1:7" ht="12.75" customHeight="1">
      <c r="A69" s="35" t="s">
        <v>96</v>
      </c>
      <c r="B69" s="10">
        <v>12</v>
      </c>
      <c r="C69" s="10">
        <v>19</v>
      </c>
      <c r="D69" s="142">
        <f>(B69-C69)/C69*100</f>
        <v>-36.84210526315789</v>
      </c>
      <c r="E69" s="10">
        <f>SUM(JANUARY!B70+FEBRUARY!B70+MARCH!B70+APRIL!B70+MAY!B70+JUNE!B70+JULY!B70+AUGUST!B70)+B69</f>
        <v>543</v>
      </c>
      <c r="F69" s="10">
        <f>SUM(JANUARY!C70+FEBRUARY!C70+MARCH!C70+APRIL!C70+MAY!C70+JUNE!C70+JULY!C70+AUGUST!C70)+C69</f>
        <v>524</v>
      </c>
      <c r="G69" s="11">
        <f>(+E69-F69)/F69*100</f>
        <v>3.6259541984732824</v>
      </c>
    </row>
    <row r="70" spans="1:7" ht="12.75" customHeight="1">
      <c r="A70" s="134" t="s">
        <v>26</v>
      </c>
      <c r="B70" s="103">
        <v>50</v>
      </c>
      <c r="C70" s="103">
        <v>33</v>
      </c>
      <c r="D70" s="142">
        <f>(B70-C70)/C70*100</f>
        <v>51.515151515151516</v>
      </c>
      <c r="E70" s="10">
        <f>SUM(JANUARY!B71+FEBRUARY!B71+MARCH!B71+APRIL!B71+MAY!B71+JUNE!B71+JULY!B71+AUGUST!B71)+B70</f>
        <v>394</v>
      </c>
      <c r="F70" s="10">
        <f>SUM(JANUARY!C71+FEBRUARY!C71+MARCH!C71+APRIL!C71+MAY!C71+JUNE!C71+JULY!C71+AUGUST!C71)+C70</f>
        <v>426</v>
      </c>
      <c r="G70" s="142">
        <f>(E70-F70)/F70*100</f>
        <v>-7.511737089201878</v>
      </c>
    </row>
    <row r="71" spans="1:7" ht="12.75" customHeight="1">
      <c r="A71" s="134"/>
      <c r="B71" s="103"/>
      <c r="C71" s="103"/>
      <c r="D71" s="134"/>
      <c r="E71" s="103"/>
      <c r="F71" s="103"/>
      <c r="G71" s="134"/>
    </row>
    <row r="72" spans="1:7" ht="12.75" customHeight="1">
      <c r="A72" s="136" t="s">
        <v>27</v>
      </c>
      <c r="B72" s="105">
        <f>SUM(B73:B75)</f>
        <v>367</v>
      </c>
      <c r="C72" s="105">
        <f>SUM(C73:C75)</f>
        <v>226</v>
      </c>
      <c r="D72" s="144">
        <f>(B72-C72)/C72*100</f>
        <v>62.38938053097345</v>
      </c>
      <c r="E72" s="105">
        <f>SUM(E73:E75)</f>
        <v>7036</v>
      </c>
      <c r="F72" s="105">
        <f>SUM(F73:F75)</f>
        <v>7756</v>
      </c>
      <c r="G72" s="144">
        <f>(E72-F72)/F72*100</f>
        <v>-9.283135636926252</v>
      </c>
    </row>
    <row r="73" spans="1:7" ht="12.75" customHeight="1">
      <c r="A73" s="134" t="s">
        <v>28</v>
      </c>
      <c r="B73" s="103">
        <v>181</v>
      </c>
      <c r="C73" s="103">
        <v>91</v>
      </c>
      <c r="D73" s="142">
        <f>(B73-C73)/C73*100</f>
        <v>98.9010989010989</v>
      </c>
      <c r="E73" s="10">
        <f>SUM(JANUARY!B74+FEBRUARY!B74+MARCH!B74+APRIL!B74+MAY!B74+JUNE!B74+JULY!B74+AUGUST!B74)+B73</f>
        <v>3477</v>
      </c>
      <c r="F73" s="10">
        <f>SUM(JANUARY!C74+FEBRUARY!C74+MARCH!C74+APRIL!C74+MAY!C74+JUNE!C74+JULY!C74+AUGUST!C74)+C73</f>
        <v>3013</v>
      </c>
      <c r="G73" s="142">
        <f>(E73-F73)/F73*100</f>
        <v>15.399933620975773</v>
      </c>
    </row>
    <row r="74" spans="1:7" ht="12.75" customHeight="1">
      <c r="A74" s="134" t="s">
        <v>29</v>
      </c>
      <c r="B74" s="103">
        <v>109</v>
      </c>
      <c r="C74" s="103">
        <v>65</v>
      </c>
      <c r="D74" s="142">
        <f>(B74-C74)/C74*100</f>
        <v>67.6923076923077</v>
      </c>
      <c r="E74" s="10">
        <f>SUM(JANUARY!B75+FEBRUARY!B75+MARCH!B75+APRIL!B75+MAY!B75+JUNE!B75+JULY!B75+AUGUST!B75)+B74</f>
        <v>2156</v>
      </c>
      <c r="F74" s="10">
        <f>SUM(JANUARY!C75+FEBRUARY!C75+MARCH!C75+APRIL!C75+MAY!C75+JUNE!C75+JULY!C75+AUGUST!C75)+C74</f>
        <v>3003</v>
      </c>
      <c r="G74" s="142">
        <f>(E74-F74)/F74*100</f>
        <v>-28.205128205128204</v>
      </c>
    </row>
    <row r="75" spans="1:7" ht="12.75" customHeight="1">
      <c r="A75" s="134" t="s">
        <v>30</v>
      </c>
      <c r="B75" s="103">
        <v>77</v>
      </c>
      <c r="C75" s="103">
        <v>70</v>
      </c>
      <c r="D75" s="142">
        <f>(B75-C75)/C75*100</f>
        <v>10</v>
      </c>
      <c r="E75" s="10">
        <f>SUM(JANUARY!B76+FEBRUARY!B76+MARCH!B76+APRIL!B76+MAY!B76+JUNE!B76+JULY!B76+AUGUST!B76)+B75</f>
        <v>1403</v>
      </c>
      <c r="F75" s="10">
        <f>SUM(JANUARY!C76+FEBRUARY!C76+MARCH!C76+APRIL!C76+MAY!C76+JUNE!C76+JULY!C76+AUGUST!C76)+C75</f>
        <v>1740</v>
      </c>
      <c r="G75" s="142">
        <f>(E75-F75)/F75*100</f>
        <v>-19.367816091954023</v>
      </c>
    </row>
    <row r="76" spans="1:7" ht="12.75" customHeight="1">
      <c r="A76" s="134"/>
      <c r="B76" s="103"/>
      <c r="C76" s="103"/>
      <c r="D76" s="134"/>
      <c r="E76" s="103"/>
      <c r="F76" s="103"/>
      <c r="G76" s="134"/>
    </row>
    <row r="77" spans="1:7" ht="12.75" customHeight="1">
      <c r="A77" s="136" t="s">
        <v>31</v>
      </c>
      <c r="B77" s="37">
        <f>(B78+B79)</f>
        <v>423</v>
      </c>
      <c r="C77" s="37">
        <f>(C78+C79)</f>
        <v>257</v>
      </c>
      <c r="D77" s="144">
        <f>(B77-C77)/C77*100</f>
        <v>64.59143968871595</v>
      </c>
      <c r="E77" s="37">
        <f>(E78+E79)</f>
        <v>5717</v>
      </c>
      <c r="F77" s="37">
        <f>(F78+F79)</f>
        <v>7429</v>
      </c>
      <c r="G77" s="144">
        <f>(E77-F77)/F77*100</f>
        <v>-23.044824337057477</v>
      </c>
    </row>
    <row r="78" spans="1:7" ht="12.75" customHeight="1">
      <c r="A78" s="134" t="s">
        <v>32</v>
      </c>
      <c r="B78" s="103">
        <v>96</v>
      </c>
      <c r="C78" s="103">
        <v>67</v>
      </c>
      <c r="D78" s="142">
        <f>(B78-C78)/C78*100</f>
        <v>43.28358208955223</v>
      </c>
      <c r="E78" s="10">
        <f>SUM(JANUARY!B79+FEBRUARY!B79+MARCH!B79+APRIL!B79+MAY!B79+JUNE!B79+JULY!B79+AUGUST!B79)+B78</f>
        <v>2006</v>
      </c>
      <c r="F78" s="10">
        <f>SUM(JANUARY!C79+FEBRUARY!C79+MARCH!C79+APRIL!C79+MAY!C79+JUNE!C79+JULY!C79+AUGUST!C79)+C78</f>
        <v>3452</v>
      </c>
      <c r="G78" s="142">
        <f>(E78-F78)/F78*100</f>
        <v>-41.88876013904982</v>
      </c>
    </row>
    <row r="79" spans="1:7" ht="12.75" customHeight="1">
      <c r="A79" s="134" t="s">
        <v>54</v>
      </c>
      <c r="B79" s="103">
        <v>327</v>
      </c>
      <c r="C79" s="103">
        <v>190</v>
      </c>
      <c r="D79" s="142">
        <f>(B79-C79)/C79*100</f>
        <v>72.10526315789474</v>
      </c>
      <c r="E79" s="10">
        <f>SUM(JANUARY!B80+FEBRUARY!B80+MARCH!B80+APRIL!B80+MAY!B80+JUNE!B80+JULY!B80+AUGUST!B80)+B79</f>
        <v>3711</v>
      </c>
      <c r="F79" s="10">
        <f>SUM(JANUARY!C80+FEBRUARY!C80+MARCH!C80+APRIL!C80+MAY!C80+JUNE!C80+JULY!C80+AUGUST!C80)+C79</f>
        <v>3977</v>
      </c>
      <c r="G79" s="142">
        <f>(E79-F79)/F79*100</f>
        <v>-6.688458637163691</v>
      </c>
    </row>
    <row r="80" spans="1:7" ht="12.75" customHeight="1">
      <c r="A80" s="134"/>
      <c r="B80" s="103"/>
      <c r="C80" s="103"/>
      <c r="D80" s="142"/>
      <c r="E80" s="103"/>
      <c r="F80" s="103"/>
      <c r="G80" s="142"/>
    </row>
    <row r="81" spans="1:7" ht="12.75" customHeight="1">
      <c r="A81" s="136" t="s">
        <v>34</v>
      </c>
      <c r="B81" s="103">
        <v>926</v>
      </c>
      <c r="C81" s="103">
        <v>684</v>
      </c>
      <c r="D81" s="144">
        <f>(B81-C81)/C81*100</f>
        <v>35.38011695906433</v>
      </c>
      <c r="E81" s="148">
        <f>SUM(JANUARY!B82+FEBRUARY!B82+MARCH!B82+APRIL!B82+MAY!B82+JUNE!B82+JULY!B82+AUGUST!B82)+B81</f>
        <v>12210</v>
      </c>
      <c r="F81" s="148">
        <f>SUM(JANUARY!C82+FEBRUARY!C82+MARCH!C82+APRIL!C82+MAY!C82+JUNE!C82+JULY!C82+AUGUST!C82)+C81</f>
        <v>13159</v>
      </c>
      <c r="G81" s="144">
        <f>(E81-F81)/F81*100</f>
        <v>-7.21179420928642</v>
      </c>
    </row>
    <row r="82" spans="1:7" ht="12.75" customHeight="1">
      <c r="A82" s="136" t="s">
        <v>35</v>
      </c>
      <c r="B82" s="103">
        <v>251</v>
      </c>
      <c r="C82" s="103">
        <v>257</v>
      </c>
      <c r="D82" s="144">
        <f>(B82-C82)/C82*100</f>
        <v>-2.3346303501945527</v>
      </c>
      <c r="E82" s="148">
        <f>SUM(JANUARY!B83+FEBRUARY!B83+MARCH!B83+APRIL!B83+MAY!B83+JUNE!B83+JULY!B83+AUGUST!B83)+B82</f>
        <v>3918</v>
      </c>
      <c r="F82" s="148">
        <f>SUM(JANUARY!C83+FEBRUARY!C83+MARCH!C83+APRIL!C83+MAY!C83+JUNE!C83+JULY!C83+AUGUST!C83)+C82</f>
        <v>3710</v>
      </c>
      <c r="G82" s="144">
        <f>(E82-F82)/F82*100</f>
        <v>5.606469002695418</v>
      </c>
    </row>
    <row r="83" spans="1:7" ht="12.75" customHeight="1">
      <c r="A83" s="136" t="s">
        <v>36</v>
      </c>
      <c r="B83" s="103">
        <v>35</v>
      </c>
      <c r="C83" s="103">
        <v>36</v>
      </c>
      <c r="D83" s="144">
        <f>(B83-C83)/C83*100</f>
        <v>-2.7777777777777777</v>
      </c>
      <c r="E83" s="148">
        <f>SUM(JANUARY!B84+FEBRUARY!B84+MARCH!B84+APRIL!B84+MAY!B84+JUNE!B84+JULY!B84+AUGUST!B84)+B83</f>
        <v>1496</v>
      </c>
      <c r="F83" s="148">
        <f>SUM(JANUARY!C84+FEBRUARY!C84+MARCH!C84+APRIL!C84+MAY!C84+JUNE!C84+JULY!C84+AUGUST!C84)+C83</f>
        <v>2579</v>
      </c>
      <c r="G83" s="144">
        <f>(E83-F83)/F83*100</f>
        <v>-41.99302055060101</v>
      </c>
    </row>
    <row r="84" spans="1:7" ht="12.75" customHeight="1">
      <c r="A84" s="134"/>
      <c r="B84" s="103"/>
      <c r="C84" s="103"/>
      <c r="D84" s="142"/>
      <c r="E84" s="103"/>
      <c r="F84" s="103"/>
      <c r="G84" s="142"/>
    </row>
    <row r="85" spans="1:7" ht="12.75" customHeight="1">
      <c r="A85" s="136" t="s">
        <v>37</v>
      </c>
      <c r="B85" s="105">
        <f>SUM(B86:B88)</f>
        <v>688</v>
      </c>
      <c r="C85" s="105">
        <f>SUM(C86:C88)</f>
        <v>613</v>
      </c>
      <c r="D85" s="144">
        <f>(B85-C85)/C85*100</f>
        <v>12.234910277324634</v>
      </c>
      <c r="E85" s="105">
        <f>SUM(E86:E88)</f>
        <v>20860</v>
      </c>
      <c r="F85" s="105">
        <f>SUM(F86:F88)</f>
        <v>29156</v>
      </c>
      <c r="G85" s="144">
        <f>(E85-F85)/F85*100</f>
        <v>-28.453834545205105</v>
      </c>
    </row>
    <row r="86" spans="1:7" ht="12.75" customHeight="1">
      <c r="A86" s="134" t="s">
        <v>55</v>
      </c>
      <c r="B86" s="103">
        <v>152</v>
      </c>
      <c r="C86" s="103">
        <v>93</v>
      </c>
      <c r="D86" s="142">
        <f>(B86-C86)/C86*100</f>
        <v>63.44086021505376</v>
      </c>
      <c r="E86" s="10">
        <f>SUM(JANUARY!B87+FEBRUARY!B87+MARCH!B87+APRIL!B87+MAY!B87+JUNE!B87+JULY!B87+AUGUST!B87)+B86</f>
        <v>5106</v>
      </c>
      <c r="F86" s="10">
        <f>SUM(JANUARY!C87+FEBRUARY!C87+MARCH!C87+APRIL!C87+MAY!C87+JUNE!C87+JULY!C87+AUGUST!C87)+C86</f>
        <v>5803</v>
      </c>
      <c r="G86" s="142">
        <f>(E86-F86)/F86*100</f>
        <v>-12.011028778218163</v>
      </c>
    </row>
    <row r="87" spans="1:7" ht="12.75" customHeight="1">
      <c r="A87" s="134" t="s">
        <v>56</v>
      </c>
      <c r="B87" s="103">
        <v>464</v>
      </c>
      <c r="C87" s="103">
        <v>454</v>
      </c>
      <c r="D87" s="142">
        <f>(B87-C87)/C87*100</f>
        <v>2.2026431718061676</v>
      </c>
      <c r="E87" s="10">
        <f>SUM(JANUARY!B88+FEBRUARY!B88+MARCH!B88+APRIL!B88+MAY!B88+JUNE!B88+JULY!B88+AUGUST!B88)+B87</f>
        <v>14290</v>
      </c>
      <c r="F87" s="10">
        <f>SUM(JANUARY!C88+FEBRUARY!C88+MARCH!C88+APRIL!C88+MAY!C88+JUNE!C88+JULY!C88+AUGUST!C88)+C87</f>
        <v>21742</v>
      </c>
      <c r="G87" s="142">
        <f>(E87-F87)/F87*100</f>
        <v>-34.27467574280195</v>
      </c>
    </row>
    <row r="88" spans="1:7" ht="12.75" customHeight="1">
      <c r="A88" s="134" t="s">
        <v>40</v>
      </c>
      <c r="B88" s="103">
        <v>72</v>
      </c>
      <c r="C88" s="103">
        <v>66</v>
      </c>
      <c r="D88" s="142">
        <f>(B88-C88)/C88*100</f>
        <v>9.090909090909092</v>
      </c>
      <c r="E88" s="10">
        <f>SUM(JANUARY!B89+FEBRUARY!B89+MARCH!B89+APRIL!B89+MAY!B89+JUNE!B89+JULY!B89+AUGUST!B89)+B88</f>
        <v>1464</v>
      </c>
      <c r="F88" s="10">
        <f>SUM(JANUARY!C89+FEBRUARY!C89+MARCH!C89+APRIL!C89+MAY!C89+JUNE!C89+JULY!C89+AUGUST!C89)+C88</f>
        <v>1611</v>
      </c>
      <c r="G88" s="142">
        <f>(E88-F88)/F88*100</f>
        <v>-9.124767225325884</v>
      </c>
    </row>
    <row r="89" spans="1:7" ht="12.75" customHeight="1">
      <c r="A89" s="134"/>
      <c r="B89" s="103"/>
      <c r="C89" s="103"/>
      <c r="D89" s="142"/>
      <c r="E89" s="103"/>
      <c r="F89" s="103"/>
      <c r="G89" s="142"/>
    </row>
    <row r="90" spans="1:7" ht="12.75" customHeight="1">
      <c r="A90" s="136" t="s">
        <v>41</v>
      </c>
      <c r="B90" s="105">
        <v>383</v>
      </c>
      <c r="C90" s="105">
        <v>621</v>
      </c>
      <c r="D90" s="144">
        <f>(B90-C90)/C90*100</f>
        <v>-38.32528180354267</v>
      </c>
      <c r="E90" s="148">
        <f>SUM(JANUARY!B91+FEBRUARY!B91+MARCH!B91+APRIL!B91+MAY!B91+JUNE!B91+JULY!B91+AUGUST!B91)+B90</f>
        <v>14783</v>
      </c>
      <c r="F90" s="148">
        <f>SUM(JANUARY!C91+FEBRUARY!C91+MARCH!C91+APRIL!C91+MAY!C91+JUNE!C91+JULY!C91+AUGUST!C91)+C90</f>
        <v>24533</v>
      </c>
      <c r="G90" s="144">
        <f>(E90-F90)/F90*100</f>
        <v>-39.74238780418212</v>
      </c>
    </row>
    <row r="91" spans="1:7" ht="12.75" customHeight="1">
      <c r="A91" s="136" t="s">
        <v>42</v>
      </c>
      <c r="B91" s="105">
        <v>7</v>
      </c>
      <c r="C91" s="105">
        <v>11</v>
      </c>
      <c r="D91" s="143">
        <f>(B91-C91)/C91*100</f>
        <v>-36.36363636363637</v>
      </c>
      <c r="E91" s="148">
        <f>SUM(JANUARY!B92+FEBRUARY!B92+MARCH!B92+APRIL!B92+MAY!B92+JUNE!B92+JULY!B92+AUGUST!B92)+B91</f>
        <v>76</v>
      </c>
      <c r="F91" s="148">
        <f>SUM(JANUARY!C92+FEBRUARY!C92+MARCH!C92+APRIL!C92+MAY!C92+JUNE!C92+JULY!C92+AUGUST!C92)+C91</f>
        <v>118</v>
      </c>
      <c r="G91" s="143">
        <f>(E91-F91)/F91*100</f>
        <v>-35.59322033898305</v>
      </c>
    </row>
    <row r="92" spans="1:7" ht="12.75" customHeight="1">
      <c r="A92" s="136" t="s">
        <v>43</v>
      </c>
      <c r="B92" s="105">
        <v>19</v>
      </c>
      <c r="C92" s="105">
        <v>9</v>
      </c>
      <c r="D92" s="143">
        <f>(B92-C92)/C92*100</f>
        <v>111.11111111111111</v>
      </c>
      <c r="E92" s="148">
        <f>SUM(JANUARY!B93+FEBRUARY!B93+MARCH!B93+APRIL!B93+MAY!B93+JUNE!B93+JULY!B93+AUGUST!B93)+B92</f>
        <v>509</v>
      </c>
      <c r="F92" s="148">
        <f>SUM(JANUARY!C93+FEBRUARY!C93+MARCH!C93+APRIL!C93+MAY!C93+JUNE!C93+JULY!C93+AUGUST!C93)+C92</f>
        <v>687</v>
      </c>
      <c r="G92" s="143">
        <f>(E92-F92)/F92*100</f>
        <v>-25.90975254730713</v>
      </c>
    </row>
    <row r="93" spans="1:7" ht="12.75" customHeight="1">
      <c r="A93" s="136" t="s">
        <v>44</v>
      </c>
      <c r="B93" s="105">
        <v>13</v>
      </c>
      <c r="C93" s="105">
        <v>563</v>
      </c>
      <c r="D93" s="143">
        <f>(B93-C93)/C93*100</f>
        <v>-97.69094138543517</v>
      </c>
      <c r="E93" s="148">
        <f>SUM(JANUARY!B94+FEBRUARY!B94+MARCH!B94+APRIL!B94+MAY!B94+JUNE!B94+JULY!B94+AUGUST!B94)+B93</f>
        <v>10445</v>
      </c>
      <c r="F93" s="148">
        <f>SUM(JANUARY!C94+FEBRUARY!C94+MARCH!C94+APRIL!C94+MAY!C94+JUNE!C94+JULY!C94+AUGUST!C94)+C93</f>
        <v>12651</v>
      </c>
      <c r="G93" s="143">
        <f>(E93-F93)/F93*100</f>
        <v>-17.437356730693228</v>
      </c>
    </row>
    <row r="94" spans="1:7" ht="12.75" customHeight="1">
      <c r="A94" s="134"/>
      <c r="B94" s="103"/>
      <c r="C94" s="103"/>
      <c r="D94" s="142"/>
      <c r="E94" s="103"/>
      <c r="F94" s="103"/>
      <c r="G94" s="142"/>
    </row>
    <row r="95" spans="1:7" ht="12.75" customHeight="1">
      <c r="A95" s="136" t="s">
        <v>45</v>
      </c>
      <c r="B95" s="105">
        <f>SUM(B56+B60+B64)</f>
        <v>50726</v>
      </c>
      <c r="C95" s="105">
        <f>SUM(C56+C60+C64)</f>
        <v>44933</v>
      </c>
      <c r="D95" s="143">
        <f>(B95-C95)/C95*100</f>
        <v>12.892528876326976</v>
      </c>
      <c r="E95" s="105">
        <f>SUM(E56+E60+E64)</f>
        <v>975180</v>
      </c>
      <c r="F95" s="105">
        <f>SUM(F56+F60+F64)</f>
        <v>1118609</v>
      </c>
      <c r="G95" s="143">
        <f>(E95-F95)/F95*100</f>
        <v>-12.822085286279655</v>
      </c>
    </row>
    <row r="96" spans="1:7" ht="12.75" customHeight="1">
      <c r="A96" s="178" t="s">
        <v>150</v>
      </c>
      <c r="B96" s="178"/>
      <c r="C96" s="178"/>
      <c r="D96" s="178"/>
      <c r="E96" s="178"/>
      <c r="F96" s="178"/>
      <c r="G96" s="178"/>
    </row>
    <row r="97" spans="1:7" ht="12.75" customHeight="1">
      <c r="A97" s="177">
        <f ca="1">NOW()</f>
        <v>40249.428587152775</v>
      </c>
      <c r="B97" s="177"/>
      <c r="C97" s="177"/>
      <c r="D97" s="177"/>
      <c r="E97" s="177"/>
      <c r="F97" s="177"/>
      <c r="G97" s="177"/>
    </row>
  </sheetData>
  <sheetProtection/>
  <mergeCells count="5">
    <mergeCell ref="E7:F7"/>
    <mergeCell ref="A38:G38"/>
    <mergeCell ref="A97:G97"/>
    <mergeCell ref="A96:G96"/>
    <mergeCell ref="E53:F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fcomito</cp:lastModifiedBy>
  <cp:lastPrinted>2010-03-01T22:14:15Z</cp:lastPrinted>
  <dcterms:created xsi:type="dcterms:W3CDTF">2001-10-08T18:13:55Z</dcterms:created>
  <dcterms:modified xsi:type="dcterms:W3CDTF">2010-03-12T15:17:10Z</dcterms:modified>
  <cp:category/>
  <cp:version/>
  <cp:contentType/>
  <cp:contentStatus/>
</cp:coreProperties>
</file>